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Volumes/USB DISK/"/>
    </mc:Choice>
  </mc:AlternateContent>
  <xr:revisionPtr revIDLastSave="0" documentId="13_ncr:1_{2559A754-D6F0-1E40-8801-A9DCD79AD0AB}" xr6:coauthVersionLast="36" xr6:coauthVersionMax="36" xr10:uidLastSave="{00000000-0000-0000-0000-000000000000}"/>
  <bookViews>
    <workbookView xWindow="0" yWindow="460" windowWidth="23940" windowHeight="15260" xr2:uid="{00000000-000D-0000-FFFF-FFFF00000000}"/>
  </bookViews>
  <sheets>
    <sheet name="Sheet1" sheetId="1" r:id="rId1"/>
    <sheet name="Stakeholder Part. during dev." sheetId="3" r:id="rId2"/>
    <sheet name="Progress reports &amp; update" sheetId="4" r:id="rId3"/>
    <sheet name="NBA" sheetId="5" r:id="rId4"/>
    <sheet name="HR Mech" sheetId="6" r:id="rId5"/>
    <sheet name="2030 Agenda" sheetId="7" r:id="rId6"/>
    <sheet name="Time-frame &amp; structure" sheetId="2" r:id="rId7"/>
    <sheet name="Content" sheetId="8" r:id="rId8"/>
    <sheet name="Accountability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" l="1"/>
  <c r="D44" i="3"/>
  <c r="D46" i="3"/>
  <c r="D47" i="3"/>
  <c r="D49" i="3"/>
  <c r="D50" i="3"/>
  <c r="D51" i="3"/>
  <c r="D52" i="3"/>
  <c r="D54" i="3"/>
  <c r="D55" i="3"/>
  <c r="D56" i="3"/>
  <c r="D57" i="3"/>
  <c r="D61" i="3"/>
  <c r="D62" i="3"/>
  <c r="D42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4" i="3"/>
  <c r="Q34" i="1"/>
  <c r="Q33" i="1"/>
  <c r="Q32" i="1"/>
  <c r="S32" i="1"/>
  <c r="S33" i="1"/>
  <c r="B78" i="3"/>
  <c r="C26" i="3"/>
  <c r="E26" i="3" s="1"/>
  <c r="D41" i="3" l="1"/>
  <c r="BE38" i="1"/>
  <c r="AU38" i="1"/>
  <c r="AR38" i="1"/>
  <c r="AQ38" i="1"/>
  <c r="X38" i="1"/>
  <c r="BI37" i="1"/>
  <c r="BH37" i="1"/>
  <c r="BG37" i="1"/>
  <c r="BF37" i="1"/>
  <c r="R37" i="1"/>
  <c r="Z36" i="1" l="1"/>
  <c r="K35" i="1"/>
  <c r="H35" i="1"/>
  <c r="G35" i="1"/>
  <c r="F35" i="1"/>
  <c r="D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Z34" i="1"/>
  <c r="Y34" i="1"/>
  <c r="V34" i="1"/>
  <c r="U34" i="1"/>
  <c r="T34" i="1"/>
  <c r="S34" i="1"/>
  <c r="R34" i="1"/>
  <c r="P34" i="1"/>
  <c r="N34" i="1"/>
  <c r="L34" i="1"/>
  <c r="K34" i="1"/>
  <c r="J34" i="1"/>
  <c r="I34" i="1"/>
  <c r="H34" i="1"/>
  <c r="G34" i="1"/>
  <c r="D34" i="1"/>
  <c r="C34" i="1"/>
  <c r="B34" i="1"/>
  <c r="BK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S33" i="1"/>
  <c r="AR33" i="1"/>
  <c r="AQ33" i="1"/>
  <c r="AO33" i="1"/>
  <c r="AM33" i="1"/>
  <c r="AL33" i="1"/>
  <c r="AJ33" i="1"/>
  <c r="AI33" i="1"/>
  <c r="AH33" i="1"/>
  <c r="AF33" i="1"/>
  <c r="AE33" i="1"/>
  <c r="AD33" i="1"/>
  <c r="AA33" i="1"/>
  <c r="Y33" i="1"/>
  <c r="V33" i="1"/>
  <c r="U33" i="1"/>
  <c r="T33" i="1"/>
  <c r="R33" i="1"/>
  <c r="P33" i="1"/>
  <c r="O33" i="1"/>
  <c r="N33" i="1"/>
  <c r="L33" i="1"/>
  <c r="BK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S32" i="1"/>
  <c r="AR32" i="1"/>
  <c r="AQ32" i="1"/>
  <c r="AO32" i="1"/>
  <c r="AM32" i="1"/>
  <c r="AL32" i="1"/>
  <c r="AJ32" i="1"/>
  <c r="AI32" i="1"/>
  <c r="AH32" i="1"/>
  <c r="AF32" i="1"/>
  <c r="AE32" i="1"/>
  <c r="AD32" i="1"/>
  <c r="AA32" i="1"/>
  <c r="Y32" i="1"/>
  <c r="V32" i="1"/>
  <c r="U32" i="1"/>
  <c r="T32" i="1"/>
  <c r="R32" i="1"/>
  <c r="P32" i="1"/>
  <c r="O32" i="1"/>
  <c r="N32" i="1"/>
  <c r="L32" i="1"/>
  <c r="B31" i="1"/>
  <c r="X30" i="1"/>
  <c r="J30" i="1"/>
  <c r="B30" i="1"/>
  <c r="BJ29" i="1"/>
  <c r="AG29" i="1"/>
  <c r="X29" i="1"/>
  <c r="J29" i="1"/>
  <c r="B29" i="1"/>
  <c r="BJ28" i="1"/>
  <c r="AG28" i="1"/>
  <c r="X28" i="1"/>
  <c r="W28" i="1"/>
  <c r="J28" i="1"/>
  <c r="I28" i="1"/>
  <c r="B28" i="1"/>
  <c r="BJ27" i="1"/>
  <c r="AG27" i="1"/>
  <c r="X27" i="1"/>
  <c r="W27" i="1"/>
  <c r="J27" i="1"/>
  <c r="I27" i="1"/>
  <c r="D27" i="1"/>
  <c r="B27" i="1"/>
  <c r="BJ26" i="1"/>
  <c r="X26" i="1"/>
  <c r="W26" i="1"/>
  <c r="J26" i="1"/>
  <c r="D26" i="1"/>
  <c r="B26" i="1"/>
  <c r="AN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G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we agree that action points and indicators are not the same thing, right?</t>
        </r>
      </text>
    </comment>
    <comment ref="T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special interest groups were not consulted directly but NGOs and organizations that represent the rights of these groups were involved in the consultations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It began in 2012. I'm unsure of the month, so I've selected the middle of the year - June - as a base for calculation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It began in 2013. I'm unsure of the month, so I've selected the middle of the year - June - as a base for calculation</t>
        </r>
      </text>
    </comment>
    <comment ref="T7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NGO and trade unions provided recommendation to the NAP</t>
        </r>
      </text>
    </comment>
    <comment ref="H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Drafting began 'earlier 2015'. As such February 2015 has been used</t>
        </r>
      </text>
    </comment>
    <comment ref="G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Start 21/12/2011</t>
        </r>
      </text>
    </comment>
    <comment ref="H1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Start Jan 2013</t>
        </r>
      </text>
    </comment>
    <comment ref="Q1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events in the Hague and not the capital</t>
        </r>
      </text>
    </comment>
    <comment ref="Z16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Roughly 12 letters to Parliament  www.officielebekendmakingen.nl 
- 4 human rights reports
- 8 RBC reports (although not all of them explicitly mention the NAP)</t>
        </r>
      </text>
    </comment>
    <comment ref="H21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(process started already in August 2011, however, the formal drafting process started following the parlimentary postulate submitted in June 2012)</t>
        </r>
      </text>
    </comment>
    <comment ref="B26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2013</t>
        </r>
      </text>
    </comment>
    <comment ref="B27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2014</t>
        </r>
      </text>
    </comment>
    <comment ref="B28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2015</t>
        </r>
      </text>
    </comment>
    <comment ref="B29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2016</t>
        </r>
      </text>
    </comment>
    <comment ref="B30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2017</t>
        </r>
      </text>
    </comment>
    <comment ref="B31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2018</t>
        </r>
      </text>
    </comment>
    <comment ref="O34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Insert manually! (formula does not work in this case)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It began in 2012. I'm unsure of the month, so I've selected the middle of the year - June - as a base for calculation</t>
        </r>
      </text>
    </comment>
    <comment ref="D6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It began in 2013. I'm unsure of the month, so I've selected the middle of the year - June - as a base for calculation</t>
        </r>
      </text>
    </comment>
    <comment ref="D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Drafting began 'earlier 2015'. As such February 2015 has been used</t>
        </r>
      </text>
    </comment>
    <comment ref="C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Start 21/12/2011</t>
        </r>
      </text>
    </comment>
    <comment ref="D1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Start Jan 2013</t>
        </r>
      </text>
    </comment>
    <comment ref="D22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(process started already in August 2011, however, the formal drafting process started following the parlimentary postulate submitted in June 2012)</t>
        </r>
      </text>
    </comment>
    <comment ref="D44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It began in 2012. I'm unsure of the month, so I've selected the middle of the year - June - as a base for calculation</t>
        </r>
      </text>
    </comment>
    <comment ref="E44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It began in 2012. I'm unsure of the month, so I've selected the middle of the year - June - as a base for calculation</t>
        </r>
      </text>
    </comment>
    <comment ref="D5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Start 21/12/2011</t>
        </r>
      </text>
    </comment>
    <comment ref="E5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Start 21/12/2011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we agree that action points and indicators are not the same thing, right?</t>
        </r>
      </text>
    </comment>
  </commentList>
</comments>
</file>

<file path=xl/sharedStrings.xml><?xml version="1.0" encoding="utf-8"?>
<sst xmlns="http://schemas.openxmlformats.org/spreadsheetml/2006/main" count="1117" uniqueCount="213">
  <si>
    <t>Time-frame</t>
  </si>
  <si>
    <t>Structure</t>
  </si>
  <si>
    <t>Stakeholder participation during development</t>
  </si>
  <si>
    <t>Progress report/ update</t>
  </si>
  <si>
    <t>National baseline assessment</t>
  </si>
  <si>
    <t>Human rights mechanisms</t>
  </si>
  <si>
    <t>2030 Agenda</t>
  </si>
  <si>
    <t>Languages</t>
  </si>
  <si>
    <t>Content</t>
  </si>
  <si>
    <r>
      <rPr>
        <b/>
        <sz val="14"/>
        <color theme="1"/>
        <rFont val="Calibri"/>
        <family val="2"/>
        <scheme val="minor"/>
      </rPr>
      <t>Accountability</t>
    </r>
    <r>
      <rPr>
        <sz val="14"/>
        <color theme="1"/>
        <rFont val="Calibri"/>
        <family val="2"/>
        <scheme val="minor"/>
      </rPr>
      <t xml:space="preserve"> (Does the published NAP include…)</t>
    </r>
  </si>
  <si>
    <t xml:space="preserve">Date of NAP Adoption </t>
  </si>
  <si>
    <t>Is the NAP ongoing (0) or for a specific period of time (1)?</t>
  </si>
  <si>
    <t>If fixed period, how long is the NAP valid for? (period)</t>
  </si>
  <si>
    <t>If fixed period, how long is the NAP valid for? (months)</t>
  </si>
  <si>
    <t>Length between first statement of intent and pubilcation date (months)</t>
  </si>
  <si>
    <t>Length between the drafting period began and publication date (months)</t>
  </si>
  <si>
    <t xml:space="preserve">How many of these are stand-alone HRB NAPs (1) /how many are chapters with HR NAP (2)? </t>
  </si>
  <si>
    <t>Are the NAPs structured by Pillar (0), Pillar + (1) by UNGPs (2), by Issues (3) or Other/ hybrid (4)?</t>
  </si>
  <si>
    <t>Length in words (english version if available)</t>
  </si>
  <si>
    <t>Was there stakeholder participation in the NAP development process?  (Yes/ No)</t>
  </si>
  <si>
    <t>How many stakeholder events were held?</t>
  </si>
  <si>
    <t>Was there a mechanism for interested parties to submit formal responses or comments to the State?</t>
  </si>
  <si>
    <t>&lt;---------- Were these formal responses published online by the State?</t>
  </si>
  <si>
    <t>Was there an opportunity for stakeholders to comment on a draft version?</t>
  </si>
  <si>
    <t>Were stakeholder events held outside the capital and in a range of geographic regions?</t>
  </si>
  <si>
    <t>Was a timeline developed &amp; shared with stakeholders to guide the drafting process?</t>
  </si>
  <si>
    <t>Was it multi-stakeholder? (i.e. civil society and business involved)</t>
  </si>
  <si>
    <t>Were steps taken to involve special interest groups and vulnerable groups? (e.g. indigenous peoples, persons with disabilities)</t>
  </si>
  <si>
    <t>Does the NAP provide details on the NAP development process? (including stakeholder engagement)</t>
  </si>
  <si>
    <t>Does the NAP commit the State to providing progress report(s) Yes/ No</t>
  </si>
  <si>
    <t>&lt;---- None (0) Recurring (1) or one-off (2)?</t>
  </si>
  <si>
    <t>&lt;---- Timeframe - None (0), 6-months (1), annual (2), biennial (3), four years (4)</t>
  </si>
  <si>
    <t>Has the state produced official progress report(s)?</t>
  </si>
  <si>
    <t>&lt;---- If so, how many  official progress reports</t>
  </si>
  <si>
    <t>Does the NAP  commit to a second NAP/ update/ review?</t>
  </si>
  <si>
    <t xml:space="preserve">&lt;---- Timeframe - </t>
  </si>
  <si>
    <t>Has the state begun or finished developing a second NAP/ update/ review? (as of October 2018)</t>
  </si>
  <si>
    <t>Does the NAP explicitly commit the State to carry out an NBA?</t>
  </si>
  <si>
    <t>If the NAP commits the State to carry out an NBA, has it been conducted?</t>
  </si>
  <si>
    <t>If an NBA has been conducted, who undertook the NBA, was it the State itself (1), or another organisation on behalf of the State (2) or both jointly (3)?</t>
  </si>
  <si>
    <t>Has an unofficial NBA been carried out?</t>
  </si>
  <si>
    <t>Has the State received or supported or noted a recommendation through the UPR to adopt a BHR NAP</t>
  </si>
  <si>
    <t>Has a UN human rights  mechanism made a concern/ observation/ recommendation to the State with regards to a BHR NAP?</t>
  </si>
  <si>
    <t>If so &lt;--, which Committee</t>
  </si>
  <si>
    <t>Does the NAP commit the State to utilising the UPR process to make recommendations to other States on matters of BHR?</t>
  </si>
  <si>
    <t xml:space="preserve">Has the State made a recommendation to another State to adopt a BHR NAP in the UPR? </t>
  </si>
  <si>
    <t>&lt;---- If so, how many?</t>
  </si>
  <si>
    <t>Does the NAP commit the State to report on BHR issues to a human rights mechanisms in the NAP?</t>
  </si>
  <si>
    <t>&lt;-- If the State commits to report on BHR to a human rights mechanism, which one?</t>
  </si>
  <si>
    <t>Is the 2030 Agenda for Sustainable Development mentioned? (Yes, No, Adopted before 2030 Agenda)</t>
  </si>
  <si>
    <t xml:space="preserve">Does State commit to undertake a VNR at the HLPF in the NAP? </t>
  </si>
  <si>
    <t>Has the State undertaken a VNR at the HLPF?</t>
  </si>
  <si>
    <t xml:space="preserve">&lt;----- When was their last VNR?                          </t>
  </si>
  <si>
    <r>
      <t>Did the State highlight its BHR NAP during a VNR at the HLPF?</t>
    </r>
    <r>
      <rPr>
        <i/>
        <sz val="11"/>
        <color theme="1"/>
        <rFont val="Calibri"/>
        <family val="2"/>
        <scheme val="minor"/>
      </rPr>
      <t xml:space="preserve"> </t>
    </r>
  </si>
  <si>
    <t>&lt;---- If no, have they committed to undertake a VNR in the future</t>
  </si>
  <si>
    <t>Is the NAP available in the local language(s)?</t>
  </si>
  <si>
    <t>Has the NAP been made available in at least one other non-native language?</t>
  </si>
  <si>
    <t>Is the NAP available in English?</t>
  </si>
  <si>
    <t>Do the forward-looking elements have action points attached?</t>
  </si>
  <si>
    <t>Does the NAP include/ highlight human rights (non-financial) reporting measures for businesses?</t>
  </si>
  <si>
    <t>Does the NAP commit the State to engage with other states to share good practice and/ or help other States develop NAPs?</t>
  </si>
  <si>
    <t>Does the NAP explicitly address business operations domestically?</t>
  </si>
  <si>
    <t>Does the NAP explicitly address business operations abroad?</t>
  </si>
  <si>
    <t>Does the NAP clearly provide for continued Cross-departmental communication during its implementation?</t>
  </si>
  <si>
    <t>…explicit dates for action points to be completed by?</t>
  </si>
  <si>
    <t>…explicit indicators (not solely action points) to measure completion?</t>
  </si>
  <si>
    <t>...responsible agencies for each of the measures?</t>
  </si>
  <si>
    <t>…an attached budget?</t>
  </si>
  <si>
    <t>…a specific monitoring group for the overall NAP implementation (1), or has the Government otherwise appointed such a group (2)? (None=0)</t>
  </si>
  <si>
    <t>…stakeholder engagement in the follow-up and review mechanism?</t>
  </si>
  <si>
    <t>Belgium</t>
  </si>
  <si>
    <t>June</t>
  </si>
  <si>
    <t>Yes</t>
  </si>
  <si>
    <t>No</t>
  </si>
  <si>
    <t>SR Slavery 2015</t>
  </si>
  <si>
    <t>Unclear</t>
  </si>
  <si>
    <t>Partially</t>
  </si>
  <si>
    <t>Chile</t>
  </si>
  <si>
    <t>August</t>
  </si>
  <si>
    <t>August 2017 - 2019</t>
  </si>
  <si>
    <t>3 national multi-stakeholder seminars on human rights and business, 9 stakeholder dialogues throughout the three macro-zones of Chile, 2 separate workshops with business and civil society as well as 1 national multi-stakeholder consultation on the draft NAP.</t>
  </si>
  <si>
    <t>Partial</t>
  </si>
  <si>
    <t>One year before the term is over, the Inter-Ministerial Working Group will define a roadmap to prepare the Second National Action Plan on Business and Human Rights</t>
  </si>
  <si>
    <t>CRC 2015</t>
  </si>
  <si>
    <t>"different international mechanisms of human rights"</t>
  </si>
  <si>
    <t>Colombia</t>
  </si>
  <si>
    <t>December</t>
  </si>
  <si>
    <t>Dec 2015 - Dec 2018</t>
  </si>
  <si>
    <t>Begun</t>
  </si>
  <si>
    <t>Czech Republic</t>
  </si>
  <si>
    <t>October</t>
  </si>
  <si>
    <t>Oct 2017-22</t>
  </si>
  <si>
    <t>VNR before NAP</t>
  </si>
  <si>
    <t>Denmark</t>
  </si>
  <si>
    <t>March</t>
  </si>
  <si>
    <t>Yes (limited)</t>
  </si>
  <si>
    <t>The Danish Mediation and Complaint Handling Institution will report annually to the Council for Corporate Social Responsibility and the OECD’s Investment Committee</t>
  </si>
  <si>
    <t>Adopted before</t>
  </si>
  <si>
    <t>Adopted before 2030 Agenda</t>
  </si>
  <si>
    <t>Finland</t>
  </si>
  <si>
    <t>September</t>
  </si>
  <si>
    <t>CRC + Indigenous peoples...</t>
  </si>
  <si>
    <t>France</t>
  </si>
  <si>
    <t xml:space="preserve">April </t>
  </si>
  <si>
    <t>12 meetings</t>
  </si>
  <si>
    <t>Regular</t>
  </si>
  <si>
    <t>Georgia</t>
  </si>
  <si>
    <t>March 2018-20</t>
  </si>
  <si>
    <t>Germany</t>
  </si>
  <si>
    <t>December 2016-20</t>
  </si>
  <si>
    <t>15 (12 expert hearings and 3 plenary conferences)</t>
  </si>
  <si>
    <t>SR Toxic Waste 2016</t>
  </si>
  <si>
    <t>Ireland</t>
  </si>
  <si>
    <t>November</t>
  </si>
  <si>
    <t>November 2017-20</t>
  </si>
  <si>
    <t>CRC 2016</t>
  </si>
  <si>
    <t>Italy</t>
  </si>
  <si>
    <t>December 2016-21</t>
  </si>
  <si>
    <t>Mid-term</t>
  </si>
  <si>
    <t>Lithuania</t>
  </si>
  <si>
    <t>February</t>
  </si>
  <si>
    <t>Luxembourg</t>
  </si>
  <si>
    <t>June 2018-2019</t>
  </si>
  <si>
    <t>In the second half of 2019</t>
  </si>
  <si>
    <t>OHCHR</t>
  </si>
  <si>
    <t xml:space="preserve">No </t>
  </si>
  <si>
    <t>Netherlands</t>
  </si>
  <si>
    <t>27 interviews with 50 people, 3 meetings with the main stakeholder groups</t>
  </si>
  <si>
    <t>Norway</t>
  </si>
  <si>
    <t>?</t>
  </si>
  <si>
    <t>Poland</t>
  </si>
  <si>
    <t>May</t>
  </si>
  <si>
    <t>May 2017-20</t>
  </si>
  <si>
    <t>None</t>
  </si>
  <si>
    <t>Spain</t>
  </si>
  <si>
    <t>July</t>
  </si>
  <si>
    <t>July 2017 - July 2020</t>
  </si>
  <si>
    <t>Yes, supported</t>
  </si>
  <si>
    <t>UPR</t>
  </si>
  <si>
    <t>Sweden</t>
  </si>
  <si>
    <t>4 open public consultations</t>
  </si>
  <si>
    <t>Switzerland</t>
  </si>
  <si>
    <t>4-year</t>
  </si>
  <si>
    <t>UPR + CRC + CEDAW</t>
  </si>
  <si>
    <t>United Kingdom (1st NAP)</t>
  </si>
  <si>
    <t>By end of 2015</t>
  </si>
  <si>
    <t>Developed</t>
  </si>
  <si>
    <t>CESCR 2016, CRC 2016</t>
  </si>
  <si>
    <t>United Kingdom (2nd NAP)</t>
  </si>
  <si>
    <t>8 x 2.5 hour events (over 5 days)</t>
  </si>
  <si>
    <t>United States of America</t>
  </si>
  <si>
    <t>4 full-day “open dialogues”</t>
  </si>
  <si>
    <t>Total number</t>
  </si>
  <si>
    <t>Total (0)</t>
  </si>
  <si>
    <t>Total (1)</t>
  </si>
  <si>
    <t>Total (2)</t>
  </si>
  <si>
    <t>Total (3)</t>
  </si>
  <si>
    <t>Total (4)</t>
  </si>
  <si>
    <t>Total (5)</t>
  </si>
  <si>
    <t>Total Yes</t>
  </si>
  <si>
    <t xml:space="preserve">Total No </t>
  </si>
  <si>
    <t xml:space="preserve">Total No Data Available </t>
  </si>
  <si>
    <t>Average (of the NAPs)</t>
  </si>
  <si>
    <t>Average (of the States)</t>
  </si>
  <si>
    <t>Adopted before 2030 Agenda ---&gt;</t>
  </si>
  <si>
    <t>partially-----&gt;</t>
  </si>
  <si>
    <t>Partial ----&gt;</t>
  </si>
  <si>
    <t>Other ----&gt;</t>
  </si>
  <si>
    <t>VNR before NAP --&gt;</t>
  </si>
  <si>
    <t>Unclear ----&gt;</t>
  </si>
  <si>
    <t>Fixed</t>
  </si>
  <si>
    <t>Ongoing</t>
  </si>
  <si>
    <t>Is the NAP ongoing or for a specific period of time?</t>
  </si>
  <si>
    <t>Average</t>
  </si>
  <si>
    <t>Length between when the drafting period began and publication date (months)</t>
  </si>
  <si>
    <t>First statement of intent</t>
  </si>
  <si>
    <t>When drafting began to publication</t>
  </si>
  <si>
    <t>UK (1st NAP)</t>
  </si>
  <si>
    <t>UK (2nd NAP)</t>
  </si>
  <si>
    <t>USA</t>
  </si>
  <si>
    <t>Stand-alone</t>
  </si>
  <si>
    <t>Integrated</t>
  </si>
  <si>
    <t>How many are stand-alone or integrated as chapters with broader human rights NAPs</t>
  </si>
  <si>
    <t>No data available</t>
  </si>
  <si>
    <t>Were the formal responses published online by the State?</t>
  </si>
  <si>
    <t>Was there stakeholder participation in the NAP development process?</t>
  </si>
  <si>
    <t>Was it multi-stakeholder? (i.e. were civil society and business involved)</t>
  </si>
  <si>
    <t>From formal statement of intent until drafting began</t>
  </si>
  <si>
    <t>Total</t>
  </si>
  <si>
    <t>2018 (until October)</t>
  </si>
  <si>
    <t>Does the NAP commit the State to providing a progress report(s)?</t>
  </si>
  <si>
    <t>Does the NAP  commit the state to undertake a second NAP/ update/ review?</t>
  </si>
  <si>
    <t xml:space="preserve">Has the state produced an official progress report(s)? </t>
  </si>
  <si>
    <t>Note the UK has two NAPs but is counted once</t>
  </si>
  <si>
    <t>Of the states which did not carry out NBAs prior to the NAP. Does the NAP explicitly commit the State to carry out an NBA?</t>
  </si>
  <si>
    <t>Has an unofficial NBA been carried out? (i.e. not involving the state)</t>
  </si>
  <si>
    <t>NAP adopted before 2030 Agenda</t>
  </si>
  <si>
    <t xml:space="preserve">No Data Available </t>
  </si>
  <si>
    <t>…explicit dates for all action points to be completed by?</t>
  </si>
  <si>
    <t>A mechanism was provided for in the NAP</t>
  </si>
  <si>
    <t>The state has since appointed a monitoring mechanism</t>
  </si>
  <si>
    <t>What type of monitoring mechanism is in place overseeing the NAP?</t>
  </si>
  <si>
    <t>Was an NBA conducted before the NAP was drafted?</t>
  </si>
  <si>
    <t>Organisation(s) on behalf of the state</t>
  </si>
  <si>
    <t>The state and other organisation(s) jointly</t>
  </si>
  <si>
    <t>If an NBA was undertaken, who did it?</t>
  </si>
  <si>
    <t>Has the State received or supported or noted a recommendation through the UPR to adopt a NAP</t>
  </si>
  <si>
    <t>Has a UN human rights mechanism made a concern/ observation/ recommendation to the State with regards to a NAP?</t>
  </si>
  <si>
    <t>Does the NAP commit the State to utilising the UPR process to make recommendations to other States on matters of business and human rights?</t>
  </si>
  <si>
    <t xml:space="preserve">Has the State made a recommendation to another State to adopt a NAP in the UPR? </t>
  </si>
  <si>
    <t>Does the NAP commit the State to report on business and human rights issues to a human rights mechanisms in the NAP?</t>
  </si>
  <si>
    <t xml:space="preserve">Does the State commit to undertake a VNR at the High Level Poiltical Forum in the NAP? </t>
  </si>
  <si>
    <r>
      <t>Did the State highlight its NAP during a VNR at the High Level Poiltical Forum</t>
    </r>
    <r>
      <rPr>
        <i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</si>
</sst>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5" borderId="8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6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8" xfId="0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8" borderId="0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quotePrefix="1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6" xfId="0" applyNumberForma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2" fontId="0" fillId="0" borderId="7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2" fontId="0" fillId="0" borderId="9" xfId="0" applyNumberForma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2" fontId="0" fillId="0" borderId="6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2" fontId="5" fillId="0" borderId="6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9" fontId="1" fillId="0" borderId="0" xfId="1" applyFont="1" applyBorder="1" applyAlignment="1">
      <alignment horizontal="left"/>
    </xf>
    <xf numFmtId="0" fontId="0" fillId="4" borderId="9" xfId="0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long did it take to develop a</a:t>
            </a:r>
            <a:r>
              <a:rPr lang="en-GB" baseline="0"/>
              <a:t> NAP?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'Stakeholder Part. during dev.'!$C$40</c:f>
              <c:strCache>
                <c:ptCount val="1"/>
                <c:pt idx="0">
                  <c:v>From formal statement of intent until drafting began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9C-6D45-B3C9-54786ADEA35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C-6D45-B3C9-54786ADEA35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9C-6D45-B3C9-54786ADEA35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9C-6D45-B3C9-54786ADEA35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9C-6D45-B3C9-54786ADEA35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9C-6D45-B3C9-54786ADEA35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9C-6D45-B3C9-54786ADEA3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'Stakeholder Part. during dev.'!$B$41:$B$63</c:f>
              <c:strCache>
                <c:ptCount val="23"/>
                <c:pt idx="0">
                  <c:v>Average</c:v>
                </c:pt>
                <c:pt idx="1">
                  <c:v>Belgium</c:v>
                </c:pt>
                <c:pt idx="2">
                  <c:v>Chile</c:v>
                </c:pt>
                <c:pt idx="3">
                  <c:v>Colombia</c:v>
                </c:pt>
                <c:pt idx="4">
                  <c:v>Czech Republic</c:v>
                </c:pt>
                <c:pt idx="5">
                  <c:v>Denmark</c:v>
                </c:pt>
                <c:pt idx="6">
                  <c:v>Finland</c:v>
                </c:pt>
                <c:pt idx="7">
                  <c:v>France</c:v>
                </c:pt>
                <c:pt idx="8">
                  <c:v>Georgia</c:v>
                </c:pt>
                <c:pt idx="9">
                  <c:v>Germany</c:v>
                </c:pt>
                <c:pt idx="10">
                  <c:v>Ireland</c:v>
                </c:pt>
                <c:pt idx="11">
                  <c:v>Italy</c:v>
                </c:pt>
                <c:pt idx="12">
                  <c:v>Lithuania</c:v>
                </c:pt>
                <c:pt idx="13">
                  <c:v>Luxembourg</c:v>
                </c:pt>
                <c:pt idx="14">
                  <c:v>Netherlands</c:v>
                </c:pt>
                <c:pt idx="15">
                  <c:v>Norway</c:v>
                </c:pt>
                <c:pt idx="16">
                  <c:v>Poland</c:v>
                </c:pt>
                <c:pt idx="17">
                  <c:v>Spain</c:v>
                </c:pt>
                <c:pt idx="18">
                  <c:v>Sweden</c:v>
                </c:pt>
                <c:pt idx="19">
                  <c:v>Switzerland</c:v>
                </c:pt>
                <c:pt idx="20">
                  <c:v>UK (1st NAP)</c:v>
                </c:pt>
                <c:pt idx="21">
                  <c:v>UK (2nd NAP)</c:v>
                </c:pt>
                <c:pt idx="22">
                  <c:v>USA</c:v>
                </c:pt>
              </c:strCache>
            </c:strRef>
          </c:cat>
          <c:val>
            <c:numRef>
              <c:f>'Stakeholder Part. during dev.'!$C$41:$C$63</c:f>
              <c:numCache>
                <c:formatCode>General</c:formatCode>
                <c:ptCount val="23"/>
                <c:pt idx="0" formatCode="0.00">
                  <c:v>9.77</c:v>
                </c:pt>
                <c:pt idx="1">
                  <c:v>8</c:v>
                </c:pt>
                <c:pt idx="2">
                  <c:v>23</c:v>
                </c:pt>
                <c:pt idx="3">
                  <c:v>12</c:v>
                </c:pt>
                <c:pt idx="4">
                  <c:v>0.5</c:v>
                </c:pt>
                <c:pt idx="5">
                  <c:v>12</c:v>
                </c:pt>
                <c:pt idx="6">
                  <c:v>6</c:v>
                </c:pt>
                <c:pt idx="7">
                  <c:v>0.5</c:v>
                </c:pt>
                <c:pt idx="8">
                  <c:v>17</c:v>
                </c:pt>
                <c:pt idx="9">
                  <c:v>24</c:v>
                </c:pt>
                <c:pt idx="10">
                  <c:v>9</c:v>
                </c:pt>
                <c:pt idx="11">
                  <c:v>12</c:v>
                </c:pt>
                <c:pt idx="12">
                  <c:v>0.5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30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8</c:v>
                </c:pt>
                <c:pt idx="21">
                  <c:v>18</c:v>
                </c:pt>
                <c:pt idx="2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9C-6D45-B3C9-54786ADEA351}"/>
            </c:ext>
          </c:extLst>
        </c:ser>
        <c:ser>
          <c:idx val="1"/>
          <c:order val="1"/>
          <c:tx>
            <c:strRef>
              <c:f>'Stakeholder Part. during dev.'!$D$40</c:f>
              <c:strCache>
                <c:ptCount val="1"/>
                <c:pt idx="0">
                  <c:v>When drafting began to publication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'Stakeholder Part. during dev.'!$B$41:$B$63</c:f>
              <c:strCache>
                <c:ptCount val="23"/>
                <c:pt idx="0">
                  <c:v>Average</c:v>
                </c:pt>
                <c:pt idx="1">
                  <c:v>Belgium</c:v>
                </c:pt>
                <c:pt idx="2">
                  <c:v>Chile</c:v>
                </c:pt>
                <c:pt idx="3">
                  <c:v>Colombia</c:v>
                </c:pt>
                <c:pt idx="4">
                  <c:v>Czech Republic</c:v>
                </c:pt>
                <c:pt idx="5">
                  <c:v>Denmark</c:v>
                </c:pt>
                <c:pt idx="6">
                  <c:v>Finland</c:v>
                </c:pt>
                <c:pt idx="7">
                  <c:v>France</c:v>
                </c:pt>
                <c:pt idx="8">
                  <c:v>Georgia</c:v>
                </c:pt>
                <c:pt idx="9">
                  <c:v>Germany</c:v>
                </c:pt>
                <c:pt idx="10">
                  <c:v>Ireland</c:v>
                </c:pt>
                <c:pt idx="11">
                  <c:v>Italy</c:v>
                </c:pt>
                <c:pt idx="12">
                  <c:v>Lithuania</c:v>
                </c:pt>
                <c:pt idx="13">
                  <c:v>Luxembourg</c:v>
                </c:pt>
                <c:pt idx="14">
                  <c:v>Netherlands</c:v>
                </c:pt>
                <c:pt idx="15">
                  <c:v>Norway</c:v>
                </c:pt>
                <c:pt idx="16">
                  <c:v>Poland</c:v>
                </c:pt>
                <c:pt idx="17">
                  <c:v>Spain</c:v>
                </c:pt>
                <c:pt idx="18">
                  <c:v>Sweden</c:v>
                </c:pt>
                <c:pt idx="19">
                  <c:v>Switzerland</c:v>
                </c:pt>
                <c:pt idx="20">
                  <c:v>UK (1st NAP)</c:v>
                </c:pt>
                <c:pt idx="21">
                  <c:v>UK (2nd NAP)</c:v>
                </c:pt>
                <c:pt idx="22">
                  <c:v>USA</c:v>
                </c:pt>
              </c:strCache>
            </c:strRef>
          </c:cat>
          <c:val>
            <c:numRef>
              <c:f>'Stakeholder Part. during dev.'!$D$41:$D$63</c:f>
              <c:numCache>
                <c:formatCode>General</c:formatCode>
                <c:ptCount val="23"/>
                <c:pt idx="0" formatCode="0.00">
                  <c:v>23.772727272727273</c:v>
                </c:pt>
                <c:pt idx="1">
                  <c:v>44</c:v>
                </c:pt>
                <c:pt idx="2">
                  <c:v>9</c:v>
                </c:pt>
                <c:pt idx="3">
                  <c:v>30</c:v>
                </c:pt>
                <c:pt idx="4">
                  <c:v>24</c:v>
                </c:pt>
                <c:pt idx="5">
                  <c:v>12</c:v>
                </c:pt>
                <c:pt idx="6">
                  <c:v>16</c:v>
                </c:pt>
                <c:pt idx="7">
                  <c:v>50</c:v>
                </c:pt>
                <c:pt idx="8">
                  <c:v>4</c:v>
                </c:pt>
                <c:pt idx="9">
                  <c:v>12</c:v>
                </c:pt>
                <c:pt idx="10">
                  <c:v>32</c:v>
                </c:pt>
                <c:pt idx="11">
                  <c:v>21</c:v>
                </c:pt>
                <c:pt idx="12">
                  <c:v>19</c:v>
                </c:pt>
                <c:pt idx="13">
                  <c:v>6</c:v>
                </c:pt>
                <c:pt idx="14">
                  <c:v>12</c:v>
                </c:pt>
                <c:pt idx="15">
                  <c:v>23</c:v>
                </c:pt>
                <c:pt idx="16">
                  <c:v>23</c:v>
                </c:pt>
                <c:pt idx="17">
                  <c:v>53</c:v>
                </c:pt>
                <c:pt idx="18">
                  <c:v>24</c:v>
                </c:pt>
                <c:pt idx="19">
                  <c:v>54</c:v>
                </c:pt>
                <c:pt idx="20">
                  <c:v>14</c:v>
                </c:pt>
                <c:pt idx="21">
                  <c:v>14</c:v>
                </c:pt>
                <c:pt idx="2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9C-6D45-B3C9-54786ADEA3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101590760"/>
        <c:axId val="101591152"/>
      </c:barChart>
      <c:catAx>
        <c:axId val="101590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91152"/>
        <c:crosses val="autoZero"/>
        <c:auto val="1"/>
        <c:lblAlgn val="ctr"/>
        <c:lblOffset val="100"/>
        <c:noMultiLvlLbl val="0"/>
      </c:catAx>
      <c:valAx>
        <c:axId val="101591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9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NAPs published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'Time-frame &amp; structure'!$M$11:$M$16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 (until October)</c:v>
                </c:pt>
              </c:strCache>
            </c:strRef>
          </c:cat>
          <c:val>
            <c:numRef>
              <c:f>'Time-frame &amp; structure'!$N$11:$N$16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0-884D-89DC-3D75199CF7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4556968"/>
        <c:axId val="244557360"/>
      </c:barChart>
      <c:catAx>
        <c:axId val="24455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57360"/>
        <c:crosses val="autoZero"/>
        <c:auto val="1"/>
        <c:lblAlgn val="ctr"/>
        <c:lblOffset val="100"/>
        <c:noMultiLvlLbl val="0"/>
      </c:catAx>
      <c:valAx>
        <c:axId val="244557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455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Content!$B$4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Content!$C$3:$J$3</c:f>
              <c:strCache>
                <c:ptCount val="8"/>
                <c:pt idx="0">
                  <c:v>Do the forward-looking elements have action points attached?</c:v>
                </c:pt>
                <c:pt idx="1">
                  <c:v>Does the NAP commit the State to engage with other states to share good practice and/ or help other States develop NAPs?</c:v>
                </c:pt>
                <c:pt idx="2">
                  <c:v>Does the NAP explicitly address business operations domestically?</c:v>
                </c:pt>
                <c:pt idx="3">
                  <c:v>Does the NAP explicitly address business operations abroad?</c:v>
                </c:pt>
                <c:pt idx="4">
                  <c:v>Does the NAP clearly provide for continued Cross-departmental communication during its implementation?</c:v>
                </c:pt>
                <c:pt idx="5">
                  <c:v>Is the NAP available in the local language(s)?</c:v>
                </c:pt>
                <c:pt idx="6">
                  <c:v>Has the NAP been made available in at least one other non-native language?</c:v>
                </c:pt>
                <c:pt idx="7">
                  <c:v>Is the NAP available in English?</c:v>
                </c:pt>
              </c:strCache>
            </c:strRef>
          </c:cat>
          <c:val>
            <c:numRef>
              <c:f>Content!$C$4:$J$4</c:f>
              <c:numCache>
                <c:formatCode>General</c:formatCode>
                <c:ptCount val="8"/>
                <c:pt idx="0">
                  <c:v>22</c:v>
                </c:pt>
                <c:pt idx="1">
                  <c:v>17</c:v>
                </c:pt>
                <c:pt idx="2">
                  <c:v>21</c:v>
                </c:pt>
                <c:pt idx="3">
                  <c:v>20</c:v>
                </c:pt>
                <c:pt idx="4">
                  <c:v>12</c:v>
                </c:pt>
                <c:pt idx="5">
                  <c:v>21</c:v>
                </c:pt>
                <c:pt idx="6">
                  <c:v>16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8-E246-96BF-6656C97DE100}"/>
            </c:ext>
          </c:extLst>
        </c:ser>
        <c:ser>
          <c:idx val="1"/>
          <c:order val="1"/>
          <c:tx>
            <c:strRef>
              <c:f>Content!$B$5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B8-E246-96BF-6656C97DE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Content!$C$3:$J$3</c:f>
              <c:strCache>
                <c:ptCount val="8"/>
                <c:pt idx="0">
                  <c:v>Do the forward-looking elements have action points attached?</c:v>
                </c:pt>
                <c:pt idx="1">
                  <c:v>Does the NAP commit the State to engage with other states to share good practice and/ or help other States develop NAPs?</c:v>
                </c:pt>
                <c:pt idx="2">
                  <c:v>Does the NAP explicitly address business operations domestically?</c:v>
                </c:pt>
                <c:pt idx="3">
                  <c:v>Does the NAP explicitly address business operations abroad?</c:v>
                </c:pt>
                <c:pt idx="4">
                  <c:v>Does the NAP clearly provide for continued Cross-departmental communication during its implementation?</c:v>
                </c:pt>
                <c:pt idx="5">
                  <c:v>Is the NAP available in the local language(s)?</c:v>
                </c:pt>
                <c:pt idx="6">
                  <c:v>Has the NAP been made available in at least one other non-native language?</c:v>
                </c:pt>
                <c:pt idx="7">
                  <c:v>Is the NAP available in English?</c:v>
                </c:pt>
              </c:strCache>
            </c:strRef>
          </c:cat>
          <c:val>
            <c:numRef>
              <c:f>Content!$C$5:$J$5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B8-E246-96BF-6656C97DE100}"/>
            </c:ext>
          </c:extLst>
        </c:ser>
        <c:ser>
          <c:idx val="2"/>
          <c:order val="2"/>
          <c:tx>
            <c:strRef>
              <c:f>Content!$B$6</c:f>
              <c:strCache>
                <c:ptCount val="1"/>
                <c:pt idx="0">
                  <c:v>Unclear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Content!$C$3:$J$3</c:f>
              <c:strCache>
                <c:ptCount val="8"/>
                <c:pt idx="0">
                  <c:v>Do the forward-looking elements have action points attached?</c:v>
                </c:pt>
                <c:pt idx="1">
                  <c:v>Does the NAP commit the State to engage with other states to share good practice and/ or help other States develop NAPs?</c:v>
                </c:pt>
                <c:pt idx="2">
                  <c:v>Does the NAP explicitly address business operations domestically?</c:v>
                </c:pt>
                <c:pt idx="3">
                  <c:v>Does the NAP explicitly address business operations abroad?</c:v>
                </c:pt>
                <c:pt idx="4">
                  <c:v>Does the NAP clearly provide for continued Cross-departmental communication during its implementation?</c:v>
                </c:pt>
                <c:pt idx="5">
                  <c:v>Is the NAP available in the local language(s)?</c:v>
                </c:pt>
                <c:pt idx="6">
                  <c:v>Has the NAP been made available in at least one other non-native language?</c:v>
                </c:pt>
                <c:pt idx="7">
                  <c:v>Is the NAP available in English?</c:v>
                </c:pt>
              </c:strCache>
            </c:strRef>
          </c:cat>
          <c:val>
            <c:numRef>
              <c:f>Content!$C$6:$J$6</c:f>
              <c:numCache>
                <c:formatCode>General</c:formatCode>
                <c:ptCount val="8"/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B8-E246-96BF-6656C97DE1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4558144"/>
        <c:axId val="244558536"/>
      </c:barChart>
      <c:catAx>
        <c:axId val="244558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58536"/>
        <c:crosses val="autoZero"/>
        <c:auto val="1"/>
        <c:lblAlgn val="ctr"/>
        <c:lblOffset val="100"/>
        <c:noMultiLvlLbl val="0"/>
      </c:catAx>
      <c:valAx>
        <c:axId val="24455853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4455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Does the</a:t>
            </a:r>
            <a:r>
              <a:rPr lang="en-GB" baseline="0"/>
              <a:t> NAP include...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Accountability!$B$6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Accountability!$C$5:$G$5</c:f>
              <c:strCache>
                <c:ptCount val="5"/>
                <c:pt idx="0">
                  <c:v>…explicit dates for all action points to be completed by?</c:v>
                </c:pt>
                <c:pt idx="1">
                  <c:v>…explicit indicators (not solely action points) to measure completion?</c:v>
                </c:pt>
                <c:pt idx="2">
                  <c:v>...responsible agencies for each of the measures?</c:v>
                </c:pt>
                <c:pt idx="3">
                  <c:v>…an attached budget?</c:v>
                </c:pt>
                <c:pt idx="4">
                  <c:v>…stakeholder engagement in the follow-up and review mechanism?</c:v>
                </c:pt>
              </c:strCache>
            </c:strRef>
          </c:cat>
          <c:val>
            <c:numRef>
              <c:f>Accountability!$C$6:$G$6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9-244D-94BA-7CDD60762150}"/>
            </c:ext>
          </c:extLst>
        </c:ser>
        <c:ser>
          <c:idx val="1"/>
          <c:order val="1"/>
          <c:tx>
            <c:strRef>
              <c:f>Accountability!$B$7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Accountability!$C$5:$G$5</c:f>
              <c:strCache>
                <c:ptCount val="5"/>
                <c:pt idx="0">
                  <c:v>…explicit dates for all action points to be completed by?</c:v>
                </c:pt>
                <c:pt idx="1">
                  <c:v>…explicit indicators (not solely action points) to measure completion?</c:v>
                </c:pt>
                <c:pt idx="2">
                  <c:v>...responsible agencies for each of the measures?</c:v>
                </c:pt>
                <c:pt idx="3">
                  <c:v>…an attached budget?</c:v>
                </c:pt>
                <c:pt idx="4">
                  <c:v>…stakeholder engagement in the follow-up and review mechanism?</c:v>
                </c:pt>
              </c:strCache>
            </c:strRef>
          </c:cat>
          <c:val>
            <c:numRef>
              <c:f>Accountability!$C$7:$G$7</c:f>
              <c:numCache>
                <c:formatCode>General</c:formatCode>
                <c:ptCount val="5"/>
                <c:pt idx="0">
                  <c:v>16</c:v>
                </c:pt>
                <c:pt idx="1">
                  <c:v>18</c:v>
                </c:pt>
                <c:pt idx="2">
                  <c:v>8</c:v>
                </c:pt>
                <c:pt idx="3">
                  <c:v>22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9-244D-94BA-7CDD60762150}"/>
            </c:ext>
          </c:extLst>
        </c:ser>
        <c:ser>
          <c:idx val="2"/>
          <c:order val="2"/>
          <c:tx>
            <c:strRef>
              <c:f>Accountability!$B$8</c:f>
              <c:strCache>
                <c:ptCount val="1"/>
                <c:pt idx="0">
                  <c:v>Partially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Accountability!$C$5:$G$5</c:f>
              <c:strCache>
                <c:ptCount val="5"/>
                <c:pt idx="0">
                  <c:v>…explicit dates for all action points to be completed by?</c:v>
                </c:pt>
                <c:pt idx="1">
                  <c:v>…explicit indicators (not solely action points) to measure completion?</c:v>
                </c:pt>
                <c:pt idx="2">
                  <c:v>...responsible agencies for each of the measures?</c:v>
                </c:pt>
                <c:pt idx="3">
                  <c:v>…an attached budget?</c:v>
                </c:pt>
                <c:pt idx="4">
                  <c:v>…stakeholder engagement in the follow-up and review mechanism?</c:v>
                </c:pt>
              </c:strCache>
            </c:strRef>
          </c:cat>
          <c:val>
            <c:numRef>
              <c:f>Accountability!$C$8:$G$8</c:f>
              <c:numCache>
                <c:formatCode>General</c:formatCode>
                <c:ptCount val="5"/>
                <c:pt idx="0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9-244D-94BA-7CDD6076215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4559320"/>
        <c:axId val="244559712"/>
      </c:barChart>
      <c:catAx>
        <c:axId val="244559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59712"/>
        <c:crosses val="autoZero"/>
        <c:auto val="1"/>
        <c:lblAlgn val="ctr"/>
        <c:lblOffset val="100"/>
        <c:noMultiLvlLbl val="0"/>
      </c:catAx>
      <c:valAx>
        <c:axId val="24455971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4455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Accountability!$N$5</c:f>
              <c:strCache>
                <c:ptCount val="1"/>
                <c:pt idx="0">
                  <c:v>What type of monitoring mechanism is in place overseeing the NAP?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98-D84E-B679-E67BC18CA2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98-D84E-B679-E67BC18CA2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98-D84E-B679-E67BC18CA2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Accountability!$M$6:$M$8</c:f>
              <c:strCache>
                <c:ptCount val="3"/>
                <c:pt idx="0">
                  <c:v>A mechanism was provided for in the NAP</c:v>
                </c:pt>
                <c:pt idx="1">
                  <c:v>The state has since appointed a monitoring mechanism</c:v>
                </c:pt>
                <c:pt idx="2">
                  <c:v>None</c:v>
                </c:pt>
              </c:strCache>
            </c:strRef>
          </c:cat>
          <c:val>
            <c:numRef>
              <c:f>Accountability!$N$6:$N$8</c:f>
              <c:numCache>
                <c:formatCode>General</c:formatCode>
                <c:ptCount val="3"/>
                <c:pt idx="0">
                  <c:v>15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8-D84E-B679-E67BC18CA2A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Stakeholder Participation</a:t>
            </a:r>
            <a:r>
              <a:rPr lang="en-US" baseline="0"/>
              <a:t> in the NAP development process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'Stakeholder Part. during dev.'!$A$86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'Stakeholder Part. during dev.'!$B$85:$J$85</c:f>
              <c:strCache>
                <c:ptCount val="9"/>
                <c:pt idx="0">
                  <c:v>Was there stakeholder participation in the NAP development process?</c:v>
                </c:pt>
                <c:pt idx="1">
                  <c:v>Was there a mechanism for interested parties to submit formal responses or comments to the State?</c:v>
                </c:pt>
                <c:pt idx="2">
                  <c:v>Were the formal responses published online by the State?</c:v>
                </c:pt>
                <c:pt idx="3">
                  <c:v>Was there an opportunity for stakeholders to comment on a draft version?</c:v>
                </c:pt>
                <c:pt idx="4">
                  <c:v>Were stakeholder events held outside the capital and in a range of geographic regions?</c:v>
                </c:pt>
                <c:pt idx="5">
                  <c:v>Was a timeline developed &amp; shared with stakeholders to guide the drafting process?</c:v>
                </c:pt>
                <c:pt idx="6">
                  <c:v>Was it multi-stakeholder? (i.e. were civil society and business involved)</c:v>
                </c:pt>
                <c:pt idx="7">
                  <c:v>Were steps taken to involve special interest groups and vulnerable groups? (e.g. indigenous peoples, persons with disabilities)</c:v>
                </c:pt>
                <c:pt idx="8">
                  <c:v>Does the NAP provide details on the NAP development process? (including stakeholder engagement)</c:v>
                </c:pt>
              </c:strCache>
            </c:strRef>
          </c:cat>
          <c:val>
            <c:numRef>
              <c:f>'Stakeholder Part. during dev.'!$B$86:$J$86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4</c:v>
                </c:pt>
                <c:pt idx="3">
                  <c:v>13</c:v>
                </c:pt>
                <c:pt idx="4">
                  <c:v>8</c:v>
                </c:pt>
                <c:pt idx="5">
                  <c:v>4</c:v>
                </c:pt>
                <c:pt idx="6">
                  <c:v>21</c:v>
                </c:pt>
                <c:pt idx="7">
                  <c:v>8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3344-9AD8-DB9C7065FB43}"/>
            </c:ext>
          </c:extLst>
        </c:ser>
        <c:ser>
          <c:idx val="1"/>
          <c:order val="1"/>
          <c:tx>
            <c:strRef>
              <c:f>'Stakeholder Part. during dev.'!$A$87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AE-3344-9AD8-DB9C7065F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'Stakeholder Part. during dev.'!$B$85:$J$85</c:f>
              <c:strCache>
                <c:ptCount val="9"/>
                <c:pt idx="0">
                  <c:v>Was there stakeholder participation in the NAP development process?</c:v>
                </c:pt>
                <c:pt idx="1">
                  <c:v>Was there a mechanism for interested parties to submit formal responses or comments to the State?</c:v>
                </c:pt>
                <c:pt idx="2">
                  <c:v>Were the formal responses published online by the State?</c:v>
                </c:pt>
                <c:pt idx="3">
                  <c:v>Was there an opportunity for stakeholders to comment on a draft version?</c:v>
                </c:pt>
                <c:pt idx="4">
                  <c:v>Were stakeholder events held outside the capital and in a range of geographic regions?</c:v>
                </c:pt>
                <c:pt idx="5">
                  <c:v>Was a timeline developed &amp; shared with stakeholders to guide the drafting process?</c:v>
                </c:pt>
                <c:pt idx="6">
                  <c:v>Was it multi-stakeholder? (i.e. were civil society and business involved)</c:v>
                </c:pt>
                <c:pt idx="7">
                  <c:v>Were steps taken to involve special interest groups and vulnerable groups? (e.g. indigenous peoples, persons with disabilities)</c:v>
                </c:pt>
                <c:pt idx="8">
                  <c:v>Does the NAP provide details on the NAP development process? (including stakeholder engagement)</c:v>
                </c:pt>
              </c:strCache>
            </c:strRef>
          </c:cat>
          <c:val>
            <c:numRef>
              <c:f>'Stakeholder Part. during dev.'!$B$87:$J$87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9</c:v>
                </c:pt>
                <c:pt idx="5">
                  <c:v>13</c:v>
                </c:pt>
                <c:pt idx="6">
                  <c:v>1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AE-3344-9AD8-DB9C7065FB43}"/>
            </c:ext>
          </c:extLst>
        </c:ser>
        <c:ser>
          <c:idx val="2"/>
          <c:order val="2"/>
          <c:tx>
            <c:strRef>
              <c:f>'Stakeholder Part. during dev.'!$A$88</c:f>
              <c:strCache>
                <c:ptCount val="1"/>
                <c:pt idx="0">
                  <c:v>Partial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'Stakeholder Part. during dev.'!$B$85:$J$85</c:f>
              <c:strCache>
                <c:ptCount val="9"/>
                <c:pt idx="0">
                  <c:v>Was there stakeholder participation in the NAP development process?</c:v>
                </c:pt>
                <c:pt idx="1">
                  <c:v>Was there a mechanism for interested parties to submit formal responses or comments to the State?</c:v>
                </c:pt>
                <c:pt idx="2">
                  <c:v>Were the formal responses published online by the State?</c:v>
                </c:pt>
                <c:pt idx="3">
                  <c:v>Was there an opportunity for stakeholders to comment on a draft version?</c:v>
                </c:pt>
                <c:pt idx="4">
                  <c:v>Were stakeholder events held outside the capital and in a range of geographic regions?</c:v>
                </c:pt>
                <c:pt idx="5">
                  <c:v>Was a timeline developed &amp; shared with stakeholders to guide the drafting process?</c:v>
                </c:pt>
                <c:pt idx="6">
                  <c:v>Was it multi-stakeholder? (i.e. were civil society and business involved)</c:v>
                </c:pt>
                <c:pt idx="7">
                  <c:v>Were steps taken to involve special interest groups and vulnerable groups? (e.g. indigenous peoples, persons with disabilities)</c:v>
                </c:pt>
                <c:pt idx="8">
                  <c:v>Does the NAP provide details on the NAP development process? (including stakeholder engagement)</c:v>
                </c:pt>
              </c:strCache>
            </c:strRef>
          </c:cat>
          <c:val>
            <c:numRef>
              <c:f>'Stakeholder Part. during dev.'!$B$88:$J$88</c:f>
              <c:numCache>
                <c:formatCode>General</c:formatCode>
                <c:ptCount val="9"/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AE-3344-9AD8-DB9C7065FB43}"/>
            </c:ext>
          </c:extLst>
        </c:ser>
        <c:ser>
          <c:idx val="3"/>
          <c:order val="3"/>
          <c:tx>
            <c:strRef>
              <c:f>'Stakeholder Part. during dev.'!$A$89</c:f>
              <c:strCache>
                <c:ptCount val="1"/>
                <c:pt idx="0">
                  <c:v>No data available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AE-3344-9AD8-DB9C7065FB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AE-3344-9AD8-DB9C7065F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'Stakeholder Part. during dev.'!$B$85:$J$85</c:f>
              <c:strCache>
                <c:ptCount val="9"/>
                <c:pt idx="0">
                  <c:v>Was there stakeholder participation in the NAP development process?</c:v>
                </c:pt>
                <c:pt idx="1">
                  <c:v>Was there a mechanism for interested parties to submit formal responses or comments to the State?</c:v>
                </c:pt>
                <c:pt idx="2">
                  <c:v>Were the formal responses published online by the State?</c:v>
                </c:pt>
                <c:pt idx="3">
                  <c:v>Was there an opportunity for stakeholders to comment on a draft version?</c:v>
                </c:pt>
                <c:pt idx="4">
                  <c:v>Were stakeholder events held outside the capital and in a range of geographic regions?</c:v>
                </c:pt>
                <c:pt idx="5">
                  <c:v>Was a timeline developed &amp; shared with stakeholders to guide the drafting process?</c:v>
                </c:pt>
                <c:pt idx="6">
                  <c:v>Was it multi-stakeholder? (i.e. were civil society and business involved)</c:v>
                </c:pt>
                <c:pt idx="7">
                  <c:v>Were steps taken to involve special interest groups and vulnerable groups? (e.g. indigenous peoples, persons with disabilities)</c:v>
                </c:pt>
                <c:pt idx="8">
                  <c:v>Does the NAP provide details on the NAP development process? (including stakeholder engagement)</c:v>
                </c:pt>
              </c:strCache>
            </c:strRef>
          </c:cat>
          <c:val>
            <c:numRef>
              <c:f>'Stakeholder Part. during dev.'!$B$89:$J$89</c:f>
              <c:numCache>
                <c:formatCode>General</c:formatCode>
                <c:ptCount val="9"/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AE-3344-9AD8-DB9C7065FB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591936"/>
        <c:axId val="101592328"/>
      </c:barChart>
      <c:catAx>
        <c:axId val="101591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92328"/>
        <c:crosses val="autoZero"/>
        <c:auto val="1"/>
        <c:lblAlgn val="ctr"/>
        <c:lblOffset val="100"/>
        <c:noMultiLvlLbl val="0"/>
      </c:catAx>
      <c:valAx>
        <c:axId val="1015923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'Progress reports &amp; update'!$A$4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'Progress reports &amp; update'!$B$3:$D$3</c:f>
              <c:strCache>
                <c:ptCount val="3"/>
                <c:pt idx="0">
                  <c:v>Does the NAP commit the State to providing a progress report(s)?</c:v>
                </c:pt>
                <c:pt idx="1">
                  <c:v>Has the state produced an official progress report(s)? </c:v>
                </c:pt>
                <c:pt idx="2">
                  <c:v>Does the NAP  commit the state to undertake a second NAP/ update/ review?</c:v>
                </c:pt>
              </c:strCache>
            </c:strRef>
          </c:cat>
          <c:val>
            <c:numRef>
              <c:f>'Progress reports &amp; update'!$B$4:$D$4</c:f>
              <c:numCache>
                <c:formatCode>General</c:formatCode>
                <c:ptCount val="3"/>
                <c:pt idx="0">
                  <c:v>15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4-0848-8C30-919C657BE3A3}"/>
            </c:ext>
          </c:extLst>
        </c:ser>
        <c:ser>
          <c:idx val="1"/>
          <c:order val="1"/>
          <c:tx>
            <c:strRef>
              <c:f>'Progress reports &amp; update'!$A$5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'Progress reports &amp; update'!$B$3:$D$3</c:f>
              <c:strCache>
                <c:ptCount val="3"/>
                <c:pt idx="0">
                  <c:v>Does the NAP commit the State to providing a progress report(s)?</c:v>
                </c:pt>
                <c:pt idx="1">
                  <c:v>Has the state produced an official progress report(s)? </c:v>
                </c:pt>
                <c:pt idx="2">
                  <c:v>Does the NAP  commit the state to undertake a second NAP/ update/ review?</c:v>
                </c:pt>
              </c:strCache>
            </c:strRef>
          </c:cat>
          <c:val>
            <c:numRef>
              <c:f>'Progress reports &amp; update'!$B$5:$D$5</c:f>
              <c:numCache>
                <c:formatCode>General</c:formatCode>
                <c:ptCount val="3"/>
                <c:pt idx="0">
                  <c:v>7</c:v>
                </c:pt>
                <c:pt idx="1">
                  <c:v>15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4-0848-8C30-919C657BE3A3}"/>
            </c:ext>
          </c:extLst>
        </c:ser>
        <c:ser>
          <c:idx val="2"/>
          <c:order val="2"/>
          <c:tx>
            <c:strRef>
              <c:f>'Progress reports &amp; update'!$A$6</c:f>
              <c:strCache>
                <c:ptCount val="1"/>
                <c:pt idx="0">
                  <c:v>No Data Available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'Progress reports &amp; update'!$B$3:$D$3</c:f>
              <c:strCache>
                <c:ptCount val="3"/>
                <c:pt idx="0">
                  <c:v>Does the NAP commit the State to providing a progress report(s)?</c:v>
                </c:pt>
                <c:pt idx="1">
                  <c:v>Has the state produced an official progress report(s)? </c:v>
                </c:pt>
                <c:pt idx="2">
                  <c:v>Does the NAP  commit the state to undertake a second NAP/ update/ review?</c:v>
                </c:pt>
              </c:strCache>
            </c:strRef>
          </c:cat>
          <c:val>
            <c:numRef>
              <c:f>'Progress reports &amp; update'!$B$6:$D$6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34-0848-8C30-919C657BE3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101593112"/>
        <c:axId val="101593504"/>
      </c:barChart>
      <c:catAx>
        <c:axId val="101593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93504"/>
        <c:crosses val="autoZero"/>
        <c:auto val="1"/>
        <c:lblAlgn val="ctr"/>
        <c:lblOffset val="100"/>
        <c:noMultiLvlLbl val="0"/>
      </c:catAx>
      <c:valAx>
        <c:axId val="10159350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0159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NBA!$A$4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NBA!$B$3:$E$3</c:f>
              <c:strCache>
                <c:ptCount val="4"/>
                <c:pt idx="0">
                  <c:v>Was an NBA conducted before the NAP was drafted?</c:v>
                </c:pt>
                <c:pt idx="1">
                  <c:v>Of the states which did not carry out NBAs prior to the NAP. Does the NAP explicitly commit the State to carry out an NBA?</c:v>
                </c:pt>
                <c:pt idx="2">
                  <c:v>If the NAP commits the State to carry out an NBA, has it been conducted?</c:v>
                </c:pt>
                <c:pt idx="3">
                  <c:v>Has an unofficial NBA been carried out? (i.e. not involving the state)</c:v>
                </c:pt>
              </c:strCache>
            </c:strRef>
          </c:cat>
          <c:val>
            <c:numRef>
              <c:f>NBA!$B$4:$E$4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3-E241-A51C-F5189E58FE00}"/>
            </c:ext>
          </c:extLst>
        </c:ser>
        <c:ser>
          <c:idx val="1"/>
          <c:order val="1"/>
          <c:tx>
            <c:strRef>
              <c:f>NBA!$A$5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NBA!$B$3:$E$3</c:f>
              <c:strCache>
                <c:ptCount val="4"/>
                <c:pt idx="0">
                  <c:v>Was an NBA conducted before the NAP was drafted?</c:v>
                </c:pt>
                <c:pt idx="1">
                  <c:v>Of the states which did not carry out NBAs prior to the NAP. Does the NAP explicitly commit the State to carry out an NBA?</c:v>
                </c:pt>
                <c:pt idx="2">
                  <c:v>If the NAP commits the State to carry out an NBA, has it been conducted?</c:v>
                </c:pt>
                <c:pt idx="3">
                  <c:v>Has an unofficial NBA been carried out? (i.e. not involving the state)</c:v>
                </c:pt>
              </c:strCache>
            </c:strRef>
          </c:cat>
          <c:val>
            <c:numRef>
              <c:f>NBA!$B$5:$E$5</c:f>
              <c:numCache>
                <c:formatCode>General</c:formatCode>
                <c:ptCount val="4"/>
                <c:pt idx="0">
                  <c:v>16</c:v>
                </c:pt>
                <c:pt idx="1">
                  <c:v>13</c:v>
                </c:pt>
                <c:pt idx="2">
                  <c:v>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3-E241-A51C-F5189E58F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44199240"/>
        <c:axId val="244199632"/>
      </c:barChart>
      <c:catAx>
        <c:axId val="244199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199632"/>
        <c:crosses val="autoZero"/>
        <c:auto val="1"/>
        <c:lblAlgn val="ctr"/>
        <c:lblOffset val="100"/>
        <c:noMultiLvlLbl val="0"/>
      </c:catAx>
      <c:valAx>
        <c:axId val="24419963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4419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NBA!$B$31</c:f>
              <c:strCache>
                <c:ptCount val="1"/>
                <c:pt idx="0">
                  <c:v>If an NBA was undertaken, who did it?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57-DD47-B0BC-46E7CC75FC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57-DD47-B0BC-46E7CC75FC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NBA!$A$32:$A$33</c:f>
              <c:strCache>
                <c:ptCount val="2"/>
                <c:pt idx="0">
                  <c:v>Organisation(s) on behalf of the state</c:v>
                </c:pt>
                <c:pt idx="1">
                  <c:v>The state and other organisation(s) jointly</c:v>
                </c:pt>
              </c:strCache>
            </c:strRef>
          </c:cat>
          <c:val>
            <c:numRef>
              <c:f>NBA!$B$32:$B$33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57-DD47-B0BC-46E7CC75FC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'HR Mech'!$A$4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'HR Mech'!$B$3:$F$3</c:f>
              <c:strCache>
                <c:ptCount val="5"/>
                <c:pt idx="0">
                  <c:v>Has the State received or supported or noted a recommendation through the UPR to adopt a NAP</c:v>
                </c:pt>
                <c:pt idx="1">
                  <c:v>Has a UN human rights mechanism made a concern/ observation/ recommendation to the State with regards to a NAP?</c:v>
                </c:pt>
                <c:pt idx="2">
                  <c:v>Does the NAP commit the State to utilising the UPR process to make recommendations to other States on matters of business and human rights?</c:v>
                </c:pt>
                <c:pt idx="3">
                  <c:v>Has the State made a recommendation to another State to adopt a NAP in the UPR? </c:v>
                </c:pt>
                <c:pt idx="4">
                  <c:v>Does the NAP commit the State to report on business and human rights issues to a human rights mechanisms in the NAP?</c:v>
                </c:pt>
              </c:strCache>
            </c:strRef>
          </c:cat>
          <c:val>
            <c:numRef>
              <c:f>'HR Mech'!$B$4:$F$4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F-F745-99A3-E0978BB87615}"/>
            </c:ext>
          </c:extLst>
        </c:ser>
        <c:ser>
          <c:idx val="1"/>
          <c:order val="1"/>
          <c:tx>
            <c:strRef>
              <c:f>'HR Mech'!$A$5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'HR Mech'!$B$3:$F$3</c:f>
              <c:strCache>
                <c:ptCount val="5"/>
                <c:pt idx="0">
                  <c:v>Has the State received or supported or noted a recommendation through the UPR to adopt a NAP</c:v>
                </c:pt>
                <c:pt idx="1">
                  <c:v>Has a UN human rights mechanism made a concern/ observation/ recommendation to the State with regards to a NAP?</c:v>
                </c:pt>
                <c:pt idx="2">
                  <c:v>Does the NAP commit the State to utilising the UPR process to make recommendations to other States on matters of business and human rights?</c:v>
                </c:pt>
                <c:pt idx="3">
                  <c:v>Has the State made a recommendation to another State to adopt a NAP in the UPR? </c:v>
                </c:pt>
                <c:pt idx="4">
                  <c:v>Does the NAP commit the State to report on business and human rights issues to a human rights mechanisms in the NAP?</c:v>
                </c:pt>
              </c:strCache>
            </c:strRef>
          </c:cat>
          <c:val>
            <c:numRef>
              <c:f>'HR Mech'!$B$5:$F$5</c:f>
              <c:numCache>
                <c:formatCode>General</c:formatCode>
                <c:ptCount val="5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16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F-F745-99A3-E0978BB876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44200808"/>
        <c:axId val="244201200"/>
      </c:barChart>
      <c:catAx>
        <c:axId val="244200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201200"/>
        <c:crosses val="autoZero"/>
        <c:auto val="1"/>
        <c:lblAlgn val="ctr"/>
        <c:lblOffset val="100"/>
        <c:noMultiLvlLbl val="0"/>
      </c:catAx>
      <c:valAx>
        <c:axId val="24420120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442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'2030 Agenda'!$A$4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'2030 Agenda'!$B$3:$D$3</c:f>
              <c:strCache>
                <c:ptCount val="3"/>
                <c:pt idx="0">
                  <c:v>Is the 2030 Agenda for Sustainable Development mentioned? (Yes, No, Adopted before 2030 Agenda)</c:v>
                </c:pt>
                <c:pt idx="1">
                  <c:v>Does the State commit to undertake a VNR at the High Level Poiltical Forum in the NAP? </c:v>
                </c:pt>
                <c:pt idx="2">
                  <c:v>Did the State highlight its NAP during a VNR at the High Level Poiltical Forum </c:v>
                </c:pt>
              </c:strCache>
            </c:strRef>
          </c:cat>
          <c:val>
            <c:numRef>
              <c:f>'2030 Agenda'!$B$4:$D$4</c:f>
              <c:numCache>
                <c:formatCode>General</c:formatCode>
                <c:ptCount val="3"/>
                <c:pt idx="0">
                  <c:v>13</c:v>
                </c:pt>
                <c:pt idx="1">
                  <c:v>0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D648-8826-6CA1F35B970B}"/>
            </c:ext>
          </c:extLst>
        </c:ser>
        <c:ser>
          <c:idx val="1"/>
          <c:order val="1"/>
          <c:tx>
            <c:strRef>
              <c:f>'2030 Agenda'!$A$5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'2030 Agenda'!$B$3:$D$3</c:f>
              <c:strCache>
                <c:ptCount val="3"/>
                <c:pt idx="0">
                  <c:v>Is the 2030 Agenda for Sustainable Development mentioned? (Yes, No, Adopted before 2030 Agenda)</c:v>
                </c:pt>
                <c:pt idx="1">
                  <c:v>Does the State commit to undertake a VNR at the High Level Poiltical Forum in the NAP? </c:v>
                </c:pt>
                <c:pt idx="2">
                  <c:v>Did the State highlight its NAP during a VNR at the High Level Poiltical Forum </c:v>
                </c:pt>
              </c:strCache>
            </c:strRef>
          </c:cat>
          <c:val>
            <c:numRef>
              <c:f>'2030 Agenda'!$B$5:$D$5</c:f>
              <c:numCache>
                <c:formatCode>General</c:formatCode>
                <c:ptCount val="3"/>
                <c:pt idx="0">
                  <c:v>3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F-D648-8826-6CA1F35B970B}"/>
            </c:ext>
          </c:extLst>
        </c:ser>
        <c:ser>
          <c:idx val="2"/>
          <c:order val="2"/>
          <c:tx>
            <c:strRef>
              <c:f>'2030 Agenda'!$A$6</c:f>
              <c:strCache>
                <c:ptCount val="1"/>
                <c:pt idx="0">
                  <c:v>NAP adopted before 2030 Agenda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'2030 Agenda'!$B$3:$D$3</c:f>
              <c:strCache>
                <c:ptCount val="3"/>
                <c:pt idx="0">
                  <c:v>Is the 2030 Agenda for Sustainable Development mentioned? (Yes, No, Adopted before 2030 Agenda)</c:v>
                </c:pt>
                <c:pt idx="1">
                  <c:v>Does the State commit to undertake a VNR at the High Level Poiltical Forum in the NAP? </c:v>
                </c:pt>
                <c:pt idx="2">
                  <c:v>Did the State highlight its NAP during a VNR at the High Level Poiltical Forum </c:v>
                </c:pt>
              </c:strCache>
            </c:strRef>
          </c:cat>
          <c:val>
            <c:numRef>
              <c:f>'2030 Agenda'!$B$6:$D$6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F-D648-8826-6CA1F35B970B}"/>
            </c:ext>
          </c:extLst>
        </c:ser>
        <c:ser>
          <c:idx val="3"/>
          <c:order val="3"/>
          <c:tx>
            <c:strRef>
              <c:f>'2030 Agenda'!$A$7</c:f>
              <c:strCache>
                <c:ptCount val="1"/>
                <c:pt idx="0">
                  <c:v>VNR before NAP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'2030 Agenda'!$B$3:$D$3</c:f>
              <c:strCache>
                <c:ptCount val="3"/>
                <c:pt idx="0">
                  <c:v>Is the 2030 Agenda for Sustainable Development mentioned? (Yes, No, Adopted before 2030 Agenda)</c:v>
                </c:pt>
                <c:pt idx="1">
                  <c:v>Does the State commit to undertake a VNR at the High Level Poiltical Forum in the NAP? </c:v>
                </c:pt>
                <c:pt idx="2">
                  <c:v>Did the State highlight its NAP during a VNR at the High Level Poiltical Forum </c:v>
                </c:pt>
              </c:strCache>
            </c:strRef>
          </c:cat>
          <c:val>
            <c:numRef>
              <c:f>'2030 Agenda'!$B$7:$D$7</c:f>
              <c:numCache>
                <c:formatCode>General</c:formatCode>
                <c:ptCount val="3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F-D648-8826-6CA1F35B97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4201984"/>
        <c:axId val="244202376"/>
      </c:barChart>
      <c:catAx>
        <c:axId val="244201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202376"/>
        <c:crosses val="autoZero"/>
        <c:auto val="1"/>
        <c:lblAlgn val="ctr"/>
        <c:lblOffset val="100"/>
        <c:noMultiLvlLbl val="0"/>
      </c:catAx>
      <c:valAx>
        <c:axId val="24420237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442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'Time-frame &amp; structure'!$D$1</c:f>
              <c:strCache>
                <c:ptCount val="1"/>
                <c:pt idx="0">
                  <c:v>Is the NAP ongoing or for a specific period of time?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D8-C141-9954-77E5DE6D1A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D8-C141-9954-77E5DE6D1A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'Time-frame &amp; structure'!$C$2:$C$3</c:f>
              <c:strCache>
                <c:ptCount val="2"/>
                <c:pt idx="0">
                  <c:v>Ongoing</c:v>
                </c:pt>
                <c:pt idx="1">
                  <c:v>Fixed</c:v>
                </c:pt>
              </c:strCache>
            </c:strRef>
          </c:cat>
          <c:val>
            <c:numRef>
              <c:f>'Time-frame &amp; structure'!$D$2:$D$3</c:f>
              <c:numCache>
                <c:formatCode>General</c:formatCode>
                <c:ptCount val="2"/>
                <c:pt idx="0">
                  <c:v>12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D8-C141-9954-77E5DE6D1A4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'Time-frame &amp; structure'!$B$29</c:f>
              <c:strCache>
                <c:ptCount val="1"/>
                <c:pt idx="0">
                  <c:v>How many are stand-alone or integrated as chapters with broader human rights NAPs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6-6949-9BAD-2DC469F3AC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6-6949-9BAD-2DC469F3AC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'Time-frame &amp; structure'!$A$30:$A$31</c:f>
              <c:strCache>
                <c:ptCount val="2"/>
                <c:pt idx="0">
                  <c:v>Stand-alone</c:v>
                </c:pt>
                <c:pt idx="1">
                  <c:v>Integrated</c:v>
                </c:pt>
              </c:strCache>
            </c:strRef>
          </c:cat>
          <c:val>
            <c:numRef>
              <c:f>'Time-frame &amp; structure'!$B$30:$B$31</c:f>
              <c:numCache>
                <c:formatCode>General</c:formatCode>
                <c:ptCount val="2"/>
                <c:pt idx="0">
                  <c:v>21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96-6949-9BAD-2DC469F3AC2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357186</xdr:colOff>
      <xdr:row>33</xdr:row>
      <xdr:rowOff>9525</xdr:rowOff>
    </xdr:from>
    <xdr:to>
      <xdr:col>25</xdr:col>
      <xdr:colOff>352425</xdr:colOff>
      <xdr:row>61</xdr:row>
      <xdr:rowOff>85724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100011</xdr:colOff>
      <xdr:row>84</xdr:row>
      <xdr:rowOff>2133599</xdr:rowOff>
    </xdr:from>
    <xdr:to>
      <xdr:col>24</xdr:col>
      <xdr:colOff>47624</xdr:colOff>
      <xdr:row>98</xdr:row>
      <xdr:rowOff>142874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404812</xdr:colOff>
      <xdr:row>17</xdr:row>
      <xdr:rowOff>57150</xdr:rowOff>
    </xdr:from>
    <xdr:to>
      <xdr:col>10</xdr:col>
      <xdr:colOff>290512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433387</xdr:colOff>
      <xdr:row>11</xdr:row>
      <xdr:rowOff>47625</xdr:rowOff>
    </xdr:from>
    <xdr:to>
      <xdr:col>6</xdr:col>
      <xdr:colOff>471487</xdr:colOff>
      <xdr:row>25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766762</xdr:colOff>
      <xdr:row>30</xdr:row>
      <xdr:rowOff>323850</xdr:rowOff>
    </xdr:from>
    <xdr:to>
      <xdr:col>8</xdr:col>
      <xdr:colOff>566737</xdr:colOff>
      <xdr:row>42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985837</xdr:colOff>
      <xdr:row>16</xdr:row>
      <xdr:rowOff>133350</xdr:rowOff>
    </xdr:from>
    <xdr:to>
      <xdr:col>8</xdr:col>
      <xdr:colOff>80962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985837</xdr:colOff>
      <xdr:row>17</xdr:row>
      <xdr:rowOff>133350</xdr:rowOff>
    </xdr:from>
    <xdr:to>
      <xdr:col>10</xdr:col>
      <xdr:colOff>481012</xdr:colOff>
      <xdr:row>32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28575</xdr:rowOff>
    </xdr:from>
    <xdr:to>
      <xdr:col>10</xdr:col>
      <xdr:colOff>9525</xdr:colOff>
      <xdr:row>6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9</xdr:col>
      <xdr:colOff>504825</xdr:colOff>
      <xdr:row>28</xdr:row>
      <xdr:rowOff>2124075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</xdr:colOff>
      <xdr:row>7</xdr:row>
      <xdr:rowOff>152400</xdr:rowOff>
    </xdr:from>
    <xdr:to>
      <xdr:col>21</xdr:col>
      <xdr:colOff>338137</xdr:colOff>
      <xdr:row>22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13</xdr:row>
      <xdr:rowOff>19050</xdr:rowOff>
    </xdr:from>
    <xdr:to>
      <xdr:col>9</xdr:col>
      <xdr:colOff>319087</xdr:colOff>
      <xdr:row>27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300037</xdr:colOff>
      <xdr:row>31</xdr:row>
      <xdr:rowOff>38099</xdr:rowOff>
    </xdr:from>
    <xdr:to>
      <xdr:col>12</xdr:col>
      <xdr:colOff>3781425</xdr:colOff>
      <xdr:row>48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1423987</xdr:colOff>
      <xdr:row>10</xdr:row>
      <xdr:rowOff>114300</xdr:rowOff>
    </xdr:from>
    <xdr:to>
      <xdr:col>15</xdr:col>
      <xdr:colOff>204787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0"/>
  <sheetViews>
    <sheetView tabSelected="1" workbookViewId="0">
      <pane xSplit="1" topLeftCell="I1" activePane="topRight" state="frozen"/>
      <selection pane="topRight" activeCell="M19" sqref="M19"/>
    </sheetView>
  </sheetViews>
  <sheetFormatPr baseColWidth="10" defaultColWidth="16.5" defaultRowHeight="15" x14ac:dyDescent="0.2"/>
  <cols>
    <col min="1" max="1" width="25.1640625" bestFit="1" customWidth="1"/>
    <col min="13" max="13" width="71.33203125" customWidth="1"/>
  </cols>
  <sheetData>
    <row r="1" spans="1:63" ht="21" x14ac:dyDescent="0.25">
      <c r="A1" s="1"/>
      <c r="B1" s="87" t="s">
        <v>0</v>
      </c>
      <c r="C1" s="88"/>
      <c r="D1" s="88"/>
      <c r="E1" s="88"/>
      <c r="F1" s="88"/>
      <c r="G1" s="88"/>
      <c r="H1" s="89"/>
      <c r="I1" s="87" t="s">
        <v>1</v>
      </c>
      <c r="J1" s="88"/>
      <c r="K1" s="88"/>
      <c r="L1" s="79" t="s">
        <v>2</v>
      </c>
      <c r="M1" s="80"/>
      <c r="N1" s="80"/>
      <c r="O1" s="80"/>
      <c r="P1" s="80"/>
      <c r="Q1" s="80"/>
      <c r="R1" s="80"/>
      <c r="S1" s="80"/>
      <c r="T1" s="80"/>
      <c r="U1" s="2"/>
      <c r="V1" s="76" t="s">
        <v>3</v>
      </c>
      <c r="W1" s="90"/>
      <c r="X1" s="90"/>
      <c r="Y1" s="90"/>
      <c r="Z1" s="90"/>
      <c r="AA1" s="77"/>
      <c r="AB1" s="77"/>
      <c r="AC1" s="78"/>
      <c r="AD1" s="91" t="s">
        <v>4</v>
      </c>
      <c r="AE1" s="92"/>
      <c r="AF1" s="92"/>
      <c r="AG1" s="92"/>
      <c r="AH1" s="93"/>
      <c r="AI1" s="94" t="s">
        <v>5</v>
      </c>
      <c r="AJ1" s="95"/>
      <c r="AK1" s="95"/>
      <c r="AL1" s="95"/>
      <c r="AM1" s="95"/>
      <c r="AN1" s="95"/>
      <c r="AO1" s="95"/>
      <c r="AP1" s="95"/>
      <c r="AQ1" s="73" t="s">
        <v>6</v>
      </c>
      <c r="AR1" s="74"/>
      <c r="AS1" s="74"/>
      <c r="AT1" s="74"/>
      <c r="AU1" s="74"/>
      <c r="AV1" s="75"/>
      <c r="AW1" s="76" t="s">
        <v>7</v>
      </c>
      <c r="AX1" s="77"/>
      <c r="AY1" s="78"/>
      <c r="AZ1" s="79" t="s">
        <v>8</v>
      </c>
      <c r="BA1" s="80"/>
      <c r="BB1" s="80"/>
      <c r="BC1" s="80"/>
      <c r="BD1" s="81"/>
      <c r="BE1" s="82"/>
      <c r="BF1" s="83" t="s">
        <v>9</v>
      </c>
      <c r="BG1" s="83"/>
      <c r="BH1" s="83"/>
      <c r="BI1" s="83"/>
      <c r="BJ1" s="83"/>
      <c r="BK1" s="84"/>
    </row>
    <row r="2" spans="1:63" ht="144" x14ac:dyDescent="0.2">
      <c r="A2" s="3"/>
      <c r="B2" s="85" t="s">
        <v>10</v>
      </c>
      <c r="C2" s="86"/>
      <c r="D2" s="4" t="s">
        <v>11</v>
      </c>
      <c r="E2" s="4" t="s">
        <v>12</v>
      </c>
      <c r="F2" s="4" t="s">
        <v>13</v>
      </c>
      <c r="G2" s="5" t="s">
        <v>14</v>
      </c>
      <c r="H2" s="6" t="s">
        <v>15</v>
      </c>
      <c r="I2" s="7" t="s">
        <v>16</v>
      </c>
      <c r="J2" s="7" t="s">
        <v>17</v>
      </c>
      <c r="K2" s="7" t="s">
        <v>18</v>
      </c>
      <c r="L2" s="8" t="s">
        <v>19</v>
      </c>
      <c r="M2" s="9" t="s">
        <v>20</v>
      </c>
      <c r="N2" s="9" t="s">
        <v>21</v>
      </c>
      <c r="O2" s="9" t="s">
        <v>22</v>
      </c>
      <c r="P2" s="9" t="s">
        <v>23</v>
      </c>
      <c r="Q2" s="10" t="s">
        <v>24</v>
      </c>
      <c r="R2" s="10" t="s">
        <v>25</v>
      </c>
      <c r="S2" s="10" t="s">
        <v>26</v>
      </c>
      <c r="T2" s="10" t="s">
        <v>27</v>
      </c>
      <c r="U2" s="11" t="s">
        <v>28</v>
      </c>
      <c r="V2" s="12" t="s">
        <v>29</v>
      </c>
      <c r="W2" s="7" t="s">
        <v>30</v>
      </c>
      <c r="X2" s="7" t="s">
        <v>31</v>
      </c>
      <c r="Y2" s="7" t="s">
        <v>32</v>
      </c>
      <c r="Z2" s="10" t="s">
        <v>33</v>
      </c>
      <c r="AA2" s="13" t="s">
        <v>34</v>
      </c>
      <c r="AB2" s="7" t="s">
        <v>35</v>
      </c>
      <c r="AC2" s="6" t="s">
        <v>36</v>
      </c>
      <c r="AD2" s="14" t="s">
        <v>202</v>
      </c>
      <c r="AE2" s="4" t="s">
        <v>37</v>
      </c>
      <c r="AF2" s="15" t="s">
        <v>38</v>
      </c>
      <c r="AG2" s="15" t="s">
        <v>39</v>
      </c>
      <c r="AH2" s="6" t="s">
        <v>40</v>
      </c>
      <c r="AI2" s="14" t="s">
        <v>41</v>
      </c>
      <c r="AJ2" s="5" t="s">
        <v>42</v>
      </c>
      <c r="AK2" s="5" t="s">
        <v>43</v>
      </c>
      <c r="AL2" s="4" t="s">
        <v>44</v>
      </c>
      <c r="AM2" s="5" t="s">
        <v>45</v>
      </c>
      <c r="AN2" s="5" t="s">
        <v>46</v>
      </c>
      <c r="AO2" s="4" t="s">
        <v>47</v>
      </c>
      <c r="AP2" s="4" t="s">
        <v>48</v>
      </c>
      <c r="AQ2" s="12" t="s">
        <v>49</v>
      </c>
      <c r="AR2" s="7" t="s">
        <v>50</v>
      </c>
      <c r="AS2" s="10" t="s">
        <v>51</v>
      </c>
      <c r="AT2" s="10" t="s">
        <v>52</v>
      </c>
      <c r="AU2" s="10" t="s">
        <v>53</v>
      </c>
      <c r="AV2" s="16" t="s">
        <v>54</v>
      </c>
      <c r="AW2" s="4" t="s">
        <v>55</v>
      </c>
      <c r="AX2" s="4" t="s">
        <v>56</v>
      </c>
      <c r="AY2" s="4" t="s">
        <v>57</v>
      </c>
      <c r="AZ2" s="12" t="s">
        <v>58</v>
      </c>
      <c r="BA2" s="4" t="s">
        <v>59</v>
      </c>
      <c r="BB2" s="7" t="s">
        <v>60</v>
      </c>
      <c r="BC2" s="7" t="s">
        <v>61</v>
      </c>
      <c r="BD2" s="7" t="s">
        <v>62</v>
      </c>
      <c r="BE2" s="17" t="s">
        <v>63</v>
      </c>
      <c r="BF2" s="7" t="s">
        <v>64</v>
      </c>
      <c r="BG2" s="7" t="s">
        <v>65</v>
      </c>
      <c r="BH2" s="7" t="s">
        <v>66</v>
      </c>
      <c r="BI2" s="7" t="s">
        <v>67</v>
      </c>
      <c r="BJ2" s="7" t="s">
        <v>68</v>
      </c>
      <c r="BK2" s="7" t="s">
        <v>69</v>
      </c>
    </row>
    <row r="3" spans="1:63" ht="15" customHeight="1" x14ac:dyDescent="0.2">
      <c r="A3" s="18" t="s">
        <v>70</v>
      </c>
      <c r="B3" s="19">
        <v>2017</v>
      </c>
      <c r="C3" s="20" t="s">
        <v>71</v>
      </c>
      <c r="D3" s="21">
        <v>0</v>
      </c>
      <c r="E3" s="22"/>
      <c r="F3" s="22"/>
      <c r="G3" s="23">
        <v>52</v>
      </c>
      <c r="H3" s="24">
        <v>44</v>
      </c>
      <c r="I3" s="21">
        <v>1</v>
      </c>
      <c r="J3" s="21">
        <v>4</v>
      </c>
      <c r="K3" s="25">
        <v>25436</v>
      </c>
      <c r="L3" s="26" t="s">
        <v>72</v>
      </c>
      <c r="M3" s="23">
        <v>4</v>
      </c>
      <c r="N3" s="23" t="s">
        <v>72</v>
      </c>
      <c r="O3" s="23" t="s">
        <v>72</v>
      </c>
      <c r="P3" s="23" t="s">
        <v>72</v>
      </c>
      <c r="Q3" s="23" t="s">
        <v>72</v>
      </c>
      <c r="R3" s="23" t="s">
        <v>72</v>
      </c>
      <c r="S3" s="23" t="s">
        <v>72</v>
      </c>
      <c r="T3" s="23" t="s">
        <v>73</v>
      </c>
      <c r="U3" s="24" t="s">
        <v>72</v>
      </c>
      <c r="V3" s="19" t="s">
        <v>72</v>
      </c>
      <c r="W3" s="21">
        <v>1</v>
      </c>
      <c r="X3" s="21">
        <v>2</v>
      </c>
      <c r="Y3" s="21" t="s">
        <v>73</v>
      </c>
      <c r="Z3" s="23">
        <v>0</v>
      </c>
      <c r="AA3" s="19" t="s">
        <v>73</v>
      </c>
      <c r="AB3" s="22"/>
      <c r="AC3" s="27"/>
      <c r="AD3" s="26" t="s">
        <v>73</v>
      </c>
      <c r="AE3" s="21" t="s">
        <v>73</v>
      </c>
      <c r="AF3" s="28"/>
      <c r="AG3" s="28"/>
      <c r="AH3" s="29" t="s">
        <v>72</v>
      </c>
      <c r="AI3" s="19" t="s">
        <v>73</v>
      </c>
      <c r="AJ3" s="23" t="s">
        <v>72</v>
      </c>
      <c r="AK3" s="23" t="s">
        <v>74</v>
      </c>
      <c r="AL3" s="23" t="s">
        <v>72</v>
      </c>
      <c r="AM3" s="23" t="s">
        <v>73</v>
      </c>
      <c r="AN3" s="22"/>
      <c r="AO3" s="21" t="s">
        <v>73</v>
      </c>
      <c r="AP3" s="22"/>
      <c r="AQ3" s="19" t="s">
        <v>72</v>
      </c>
      <c r="AR3" s="21" t="s">
        <v>73</v>
      </c>
      <c r="AS3" s="21" t="s">
        <v>72</v>
      </c>
      <c r="AT3" s="21">
        <v>2017</v>
      </c>
      <c r="AU3" s="21" t="s">
        <v>72</v>
      </c>
      <c r="AV3" s="27"/>
      <c r="AW3" s="30" t="s">
        <v>72</v>
      </c>
      <c r="AX3" s="21" t="s">
        <v>73</v>
      </c>
      <c r="AY3" s="21" t="s">
        <v>73</v>
      </c>
      <c r="AZ3" s="26" t="s">
        <v>72</v>
      </c>
      <c r="BA3" s="21" t="s">
        <v>72</v>
      </c>
      <c r="BB3" s="21" t="s">
        <v>72</v>
      </c>
      <c r="BC3" s="21" t="s">
        <v>72</v>
      </c>
      <c r="BD3" s="23" t="s">
        <v>72</v>
      </c>
      <c r="BE3" s="24" t="s">
        <v>75</v>
      </c>
      <c r="BF3" s="21" t="s">
        <v>76</v>
      </c>
      <c r="BG3" s="21" t="s">
        <v>73</v>
      </c>
      <c r="BH3" s="21" t="s">
        <v>73</v>
      </c>
      <c r="BI3" s="23" t="s">
        <v>73</v>
      </c>
      <c r="BJ3" s="23">
        <v>1</v>
      </c>
      <c r="BK3" s="21" t="s">
        <v>72</v>
      </c>
    </row>
    <row r="4" spans="1:63" ht="15" customHeight="1" x14ac:dyDescent="0.2">
      <c r="A4" s="18" t="s">
        <v>77</v>
      </c>
      <c r="B4" s="26">
        <v>2017</v>
      </c>
      <c r="C4" s="20" t="s">
        <v>78</v>
      </c>
      <c r="D4" s="23">
        <v>1</v>
      </c>
      <c r="E4" s="23" t="s">
        <v>79</v>
      </c>
      <c r="F4" s="23">
        <v>29</v>
      </c>
      <c r="G4" s="23">
        <v>32</v>
      </c>
      <c r="H4" s="24">
        <v>9</v>
      </c>
      <c r="I4" s="23">
        <v>1</v>
      </c>
      <c r="J4" s="23">
        <v>1</v>
      </c>
      <c r="K4" s="31">
        <v>22445</v>
      </c>
      <c r="L4" s="26" t="s">
        <v>72</v>
      </c>
      <c r="M4" s="23" t="s">
        <v>80</v>
      </c>
      <c r="N4" s="23" t="s">
        <v>72</v>
      </c>
      <c r="O4" s="23" t="s">
        <v>72</v>
      </c>
      <c r="P4" s="23" t="s">
        <v>72</v>
      </c>
      <c r="Q4" s="23" t="s">
        <v>72</v>
      </c>
      <c r="R4" s="23" t="s">
        <v>81</v>
      </c>
      <c r="S4" s="23" t="s">
        <v>72</v>
      </c>
      <c r="T4" s="23" t="s">
        <v>72</v>
      </c>
      <c r="U4" s="24" t="s">
        <v>72</v>
      </c>
      <c r="V4" s="26" t="s">
        <v>72</v>
      </c>
      <c r="W4" s="23">
        <v>1</v>
      </c>
      <c r="X4" s="23">
        <v>2</v>
      </c>
      <c r="Y4" s="23" t="s">
        <v>73</v>
      </c>
      <c r="Z4" s="23">
        <v>0</v>
      </c>
      <c r="AA4" s="26" t="s">
        <v>72</v>
      </c>
      <c r="AB4" s="25" t="s">
        <v>82</v>
      </c>
      <c r="AC4" s="29"/>
      <c r="AD4" s="26" t="s">
        <v>72</v>
      </c>
      <c r="AE4" s="22"/>
      <c r="AF4" s="22"/>
      <c r="AG4" s="31">
        <v>2</v>
      </c>
      <c r="AH4" s="24" t="s">
        <v>73</v>
      </c>
      <c r="AI4" s="26" t="s">
        <v>73</v>
      </c>
      <c r="AJ4" s="23" t="s">
        <v>72</v>
      </c>
      <c r="AK4" s="23" t="s">
        <v>83</v>
      </c>
      <c r="AL4" s="23" t="s">
        <v>73</v>
      </c>
      <c r="AM4" s="23" t="s">
        <v>73</v>
      </c>
      <c r="AN4" s="22"/>
      <c r="AO4" s="23" t="s">
        <v>72</v>
      </c>
      <c r="AP4" s="32" t="s">
        <v>84</v>
      </c>
      <c r="AQ4" s="26" t="s">
        <v>72</v>
      </c>
      <c r="AR4" s="23" t="s">
        <v>73</v>
      </c>
      <c r="AS4" s="23" t="s">
        <v>72</v>
      </c>
      <c r="AT4" s="23">
        <v>2017</v>
      </c>
      <c r="AU4" s="23" t="s">
        <v>72</v>
      </c>
      <c r="AV4" s="27"/>
      <c r="AW4" s="23" t="s">
        <v>72</v>
      </c>
      <c r="AX4" s="23" t="s">
        <v>72</v>
      </c>
      <c r="AY4" s="21" t="s">
        <v>72</v>
      </c>
      <c r="AZ4" s="26" t="s">
        <v>72</v>
      </c>
      <c r="BA4" s="23" t="s">
        <v>72</v>
      </c>
      <c r="BB4" s="23" t="s">
        <v>72</v>
      </c>
      <c r="BC4" s="21" t="s">
        <v>72</v>
      </c>
      <c r="BD4" s="23" t="s">
        <v>72</v>
      </c>
      <c r="BE4" s="24" t="s">
        <v>72</v>
      </c>
      <c r="BF4" s="23" t="s">
        <v>73</v>
      </c>
      <c r="BG4" s="23" t="s">
        <v>73</v>
      </c>
      <c r="BH4" s="23" t="s">
        <v>72</v>
      </c>
      <c r="BI4" s="23" t="s">
        <v>73</v>
      </c>
      <c r="BJ4" s="23">
        <v>1</v>
      </c>
      <c r="BK4" s="23" t="s">
        <v>72</v>
      </c>
    </row>
    <row r="5" spans="1:63" ht="15" customHeight="1" x14ac:dyDescent="0.2">
      <c r="A5" s="33" t="s">
        <v>85</v>
      </c>
      <c r="B5" s="26">
        <v>2015</v>
      </c>
      <c r="C5" s="20" t="s">
        <v>86</v>
      </c>
      <c r="D5" s="23">
        <v>1</v>
      </c>
      <c r="E5" s="23" t="s">
        <v>87</v>
      </c>
      <c r="F5" s="23">
        <v>36</v>
      </c>
      <c r="G5" s="23">
        <v>42</v>
      </c>
      <c r="H5" s="24">
        <v>30</v>
      </c>
      <c r="I5" s="23">
        <v>1</v>
      </c>
      <c r="J5" s="23">
        <v>4</v>
      </c>
      <c r="K5" s="31">
        <v>9503</v>
      </c>
      <c r="L5" s="26" t="s">
        <v>72</v>
      </c>
      <c r="M5" s="34"/>
      <c r="N5" s="23" t="s">
        <v>72</v>
      </c>
      <c r="O5" s="34"/>
      <c r="P5" s="23" t="s">
        <v>72</v>
      </c>
      <c r="Q5" s="23" t="s">
        <v>72</v>
      </c>
      <c r="R5" s="23" t="s">
        <v>73</v>
      </c>
      <c r="S5" s="23" t="s">
        <v>72</v>
      </c>
      <c r="T5" s="23" t="s">
        <v>72</v>
      </c>
      <c r="U5" s="24" t="s">
        <v>72</v>
      </c>
      <c r="V5" s="26" t="s">
        <v>72</v>
      </c>
      <c r="W5" s="23">
        <v>1</v>
      </c>
      <c r="X5" s="23">
        <v>2</v>
      </c>
      <c r="Y5" s="23" t="s">
        <v>72</v>
      </c>
      <c r="Z5" s="23">
        <v>2</v>
      </c>
      <c r="AA5" s="26" t="s">
        <v>73</v>
      </c>
      <c r="AB5" s="22"/>
      <c r="AC5" s="24" t="s">
        <v>88</v>
      </c>
      <c r="AD5" s="26" t="s">
        <v>73</v>
      </c>
      <c r="AE5" s="23" t="s">
        <v>72</v>
      </c>
      <c r="AF5" s="31" t="s">
        <v>73</v>
      </c>
      <c r="AG5" s="28"/>
      <c r="AH5" s="24" t="s">
        <v>73</v>
      </c>
      <c r="AI5" s="26" t="s">
        <v>73</v>
      </c>
      <c r="AJ5" s="23" t="s">
        <v>73</v>
      </c>
      <c r="AK5" s="22"/>
      <c r="AL5" s="23" t="s">
        <v>73</v>
      </c>
      <c r="AM5" s="23" t="s">
        <v>72</v>
      </c>
      <c r="AN5" s="23">
        <v>1</v>
      </c>
      <c r="AO5" s="23" t="s">
        <v>73</v>
      </c>
      <c r="AP5" s="22"/>
      <c r="AQ5" s="26" t="s">
        <v>72</v>
      </c>
      <c r="AR5" s="23" t="s">
        <v>73</v>
      </c>
      <c r="AS5" s="23" t="s">
        <v>72</v>
      </c>
      <c r="AT5" s="23">
        <v>2018</v>
      </c>
      <c r="AU5" s="23" t="s">
        <v>73</v>
      </c>
      <c r="AV5" s="24" t="s">
        <v>73</v>
      </c>
      <c r="AW5" s="23" t="s">
        <v>72</v>
      </c>
      <c r="AX5" s="23" t="s">
        <v>72</v>
      </c>
      <c r="AY5" s="21" t="s">
        <v>72</v>
      </c>
      <c r="AZ5" s="26" t="s">
        <v>72</v>
      </c>
      <c r="BA5" s="23" t="s">
        <v>72</v>
      </c>
      <c r="BB5" s="23" t="s">
        <v>72</v>
      </c>
      <c r="BC5" s="21" t="s">
        <v>72</v>
      </c>
      <c r="BD5" s="23" t="s">
        <v>72</v>
      </c>
      <c r="BE5" s="24" t="s">
        <v>72</v>
      </c>
      <c r="BF5" s="23" t="s">
        <v>73</v>
      </c>
      <c r="BG5" s="23" t="s">
        <v>72</v>
      </c>
      <c r="BH5" s="23" t="s">
        <v>72</v>
      </c>
      <c r="BI5" s="23" t="s">
        <v>73</v>
      </c>
      <c r="BJ5" s="23">
        <v>1</v>
      </c>
      <c r="BK5" s="23" t="s">
        <v>72</v>
      </c>
    </row>
    <row r="6" spans="1:63" ht="15" customHeight="1" x14ac:dyDescent="0.2">
      <c r="A6" s="33" t="s">
        <v>89</v>
      </c>
      <c r="B6" s="19">
        <v>2017</v>
      </c>
      <c r="C6" s="35" t="s">
        <v>90</v>
      </c>
      <c r="D6" s="21">
        <v>1</v>
      </c>
      <c r="E6" s="21" t="s">
        <v>91</v>
      </c>
      <c r="F6" s="21">
        <v>62</v>
      </c>
      <c r="G6" s="23">
        <v>24</v>
      </c>
      <c r="H6" s="24">
        <v>24</v>
      </c>
      <c r="I6" s="21">
        <v>1</v>
      </c>
      <c r="J6" s="21">
        <v>0</v>
      </c>
      <c r="K6" s="25">
        <v>20482</v>
      </c>
      <c r="L6" s="26" t="s">
        <v>72</v>
      </c>
      <c r="M6" s="34"/>
      <c r="N6" s="34"/>
      <c r="O6" s="34"/>
      <c r="P6" s="34"/>
      <c r="Q6" s="34"/>
      <c r="R6" s="23" t="s">
        <v>73</v>
      </c>
      <c r="S6" s="23" t="s">
        <v>72</v>
      </c>
      <c r="T6" s="34"/>
      <c r="U6" s="24" t="s">
        <v>73</v>
      </c>
      <c r="V6" s="19" t="s">
        <v>72</v>
      </c>
      <c r="W6" s="23">
        <v>1</v>
      </c>
      <c r="X6" s="21">
        <v>3</v>
      </c>
      <c r="Y6" s="23" t="s">
        <v>73</v>
      </c>
      <c r="Z6" s="23">
        <v>0</v>
      </c>
      <c r="AA6" s="26" t="s">
        <v>73</v>
      </c>
      <c r="AB6" s="22"/>
      <c r="AC6" s="27"/>
      <c r="AD6" s="26" t="s">
        <v>72</v>
      </c>
      <c r="AE6" s="23" t="s">
        <v>72</v>
      </c>
      <c r="AF6" s="31" t="s">
        <v>73</v>
      </c>
      <c r="AG6" s="31">
        <v>2</v>
      </c>
      <c r="AH6" s="24" t="s">
        <v>73</v>
      </c>
      <c r="AI6" s="19" t="s">
        <v>73</v>
      </c>
      <c r="AJ6" s="23" t="s">
        <v>73</v>
      </c>
      <c r="AK6" s="22"/>
      <c r="AL6" s="23" t="s">
        <v>73</v>
      </c>
      <c r="AM6" s="23" t="s">
        <v>73</v>
      </c>
      <c r="AN6" s="22"/>
      <c r="AO6" s="21" t="s">
        <v>73</v>
      </c>
      <c r="AP6" s="22"/>
      <c r="AQ6" s="19" t="s">
        <v>73</v>
      </c>
      <c r="AR6" s="21" t="s">
        <v>73</v>
      </c>
      <c r="AS6" s="21" t="s">
        <v>72</v>
      </c>
      <c r="AT6" s="23">
        <v>2017</v>
      </c>
      <c r="AU6" s="23" t="s">
        <v>92</v>
      </c>
      <c r="AV6" s="24" t="s">
        <v>73</v>
      </c>
      <c r="AW6" s="23" t="s">
        <v>72</v>
      </c>
      <c r="AX6" s="21" t="s">
        <v>72</v>
      </c>
      <c r="AY6" s="21" t="s">
        <v>72</v>
      </c>
      <c r="AZ6" s="19" t="s">
        <v>72</v>
      </c>
      <c r="BA6" s="21" t="s">
        <v>72</v>
      </c>
      <c r="BB6" s="21" t="s">
        <v>73</v>
      </c>
      <c r="BC6" s="21" t="s">
        <v>72</v>
      </c>
      <c r="BD6" s="23" t="s">
        <v>72</v>
      </c>
      <c r="BE6" s="24" t="s">
        <v>72</v>
      </c>
      <c r="BF6" s="21" t="s">
        <v>72</v>
      </c>
      <c r="BG6" s="21" t="s">
        <v>72</v>
      </c>
      <c r="BH6" s="21" t="s">
        <v>72</v>
      </c>
      <c r="BI6" s="23" t="s">
        <v>73</v>
      </c>
      <c r="BJ6" s="23">
        <v>1</v>
      </c>
      <c r="BK6" s="21" t="s">
        <v>72</v>
      </c>
    </row>
    <row r="7" spans="1:63" ht="15" customHeight="1" x14ac:dyDescent="0.2">
      <c r="A7" s="33" t="s">
        <v>93</v>
      </c>
      <c r="B7" s="19">
        <v>2014</v>
      </c>
      <c r="C7" s="20" t="s">
        <v>94</v>
      </c>
      <c r="D7" s="21">
        <v>0</v>
      </c>
      <c r="E7" s="22"/>
      <c r="F7" s="22"/>
      <c r="G7" s="23">
        <v>24</v>
      </c>
      <c r="H7" s="24">
        <v>12</v>
      </c>
      <c r="I7" s="21">
        <v>1</v>
      </c>
      <c r="J7" s="21">
        <v>0</v>
      </c>
      <c r="K7" s="25">
        <v>17392</v>
      </c>
      <c r="L7" s="26" t="s">
        <v>72</v>
      </c>
      <c r="M7" s="34"/>
      <c r="N7" s="23" t="s">
        <v>73</v>
      </c>
      <c r="O7" s="22"/>
      <c r="P7" s="23" t="s">
        <v>95</v>
      </c>
      <c r="Q7" s="23" t="s">
        <v>73</v>
      </c>
      <c r="R7" s="23" t="s">
        <v>73</v>
      </c>
      <c r="S7" s="23" t="s">
        <v>72</v>
      </c>
      <c r="T7" s="23" t="s">
        <v>72</v>
      </c>
      <c r="U7" s="24" t="s">
        <v>73</v>
      </c>
      <c r="V7" s="19" t="s">
        <v>73</v>
      </c>
      <c r="W7" s="22"/>
      <c r="X7" s="22"/>
      <c r="Y7" s="23" t="s">
        <v>73</v>
      </c>
      <c r="Z7" s="23">
        <v>0</v>
      </c>
      <c r="AA7" s="26" t="s">
        <v>73</v>
      </c>
      <c r="AB7" s="22"/>
      <c r="AC7" s="27"/>
      <c r="AD7" s="26" t="s">
        <v>73</v>
      </c>
      <c r="AE7" s="21" t="s">
        <v>73</v>
      </c>
      <c r="AF7" s="28"/>
      <c r="AG7" s="28"/>
      <c r="AH7" s="24" t="s">
        <v>73</v>
      </c>
      <c r="AI7" s="19" t="s">
        <v>73</v>
      </c>
      <c r="AJ7" s="23" t="s">
        <v>73</v>
      </c>
      <c r="AK7" s="22"/>
      <c r="AL7" s="23" t="s">
        <v>73</v>
      </c>
      <c r="AM7" s="23" t="s">
        <v>73</v>
      </c>
      <c r="AN7" s="22"/>
      <c r="AO7" s="36" t="s">
        <v>72</v>
      </c>
      <c r="AP7" s="36" t="s">
        <v>96</v>
      </c>
      <c r="AQ7" s="19" t="s">
        <v>97</v>
      </c>
      <c r="AR7" s="21" t="s">
        <v>98</v>
      </c>
      <c r="AS7" s="21" t="s">
        <v>72</v>
      </c>
      <c r="AT7" s="23">
        <v>2017</v>
      </c>
      <c r="AU7" s="21" t="s">
        <v>73</v>
      </c>
      <c r="AV7" s="29" t="s">
        <v>73</v>
      </c>
      <c r="AW7" s="23" t="s">
        <v>73</v>
      </c>
      <c r="AX7" s="21" t="s">
        <v>72</v>
      </c>
      <c r="AY7" s="21" t="s">
        <v>72</v>
      </c>
      <c r="AZ7" s="19" t="s">
        <v>72</v>
      </c>
      <c r="BA7" s="36" t="s">
        <v>72</v>
      </c>
      <c r="BB7" s="21" t="s">
        <v>73</v>
      </c>
      <c r="BC7" s="21" t="s">
        <v>72</v>
      </c>
      <c r="BD7" s="23" t="s">
        <v>72</v>
      </c>
      <c r="BE7" s="24" t="s">
        <v>75</v>
      </c>
      <c r="BF7" s="21" t="s">
        <v>73</v>
      </c>
      <c r="BG7" s="21" t="s">
        <v>73</v>
      </c>
      <c r="BH7" s="21" t="s">
        <v>76</v>
      </c>
      <c r="BI7" s="23" t="s">
        <v>73</v>
      </c>
      <c r="BJ7" s="23">
        <v>2</v>
      </c>
      <c r="BK7" s="21" t="s">
        <v>73</v>
      </c>
    </row>
    <row r="8" spans="1:63" ht="15" customHeight="1" x14ac:dyDescent="0.2">
      <c r="A8" s="18" t="s">
        <v>99</v>
      </c>
      <c r="B8" s="19">
        <v>2014</v>
      </c>
      <c r="C8" s="20" t="s">
        <v>100</v>
      </c>
      <c r="D8" s="21">
        <v>0</v>
      </c>
      <c r="E8" s="22"/>
      <c r="F8" s="22"/>
      <c r="G8" s="23">
        <v>22</v>
      </c>
      <c r="H8" s="24">
        <v>16</v>
      </c>
      <c r="I8" s="21">
        <v>1</v>
      </c>
      <c r="J8" s="21">
        <v>1</v>
      </c>
      <c r="K8" s="25">
        <v>10595</v>
      </c>
      <c r="L8" s="26" t="s">
        <v>72</v>
      </c>
      <c r="M8" s="23">
        <v>3</v>
      </c>
      <c r="N8" s="23" t="s">
        <v>72</v>
      </c>
      <c r="O8" s="23" t="s">
        <v>73</v>
      </c>
      <c r="P8" s="23" t="s">
        <v>72</v>
      </c>
      <c r="Q8" s="23" t="s">
        <v>73</v>
      </c>
      <c r="R8" s="23" t="s">
        <v>81</v>
      </c>
      <c r="S8" s="23" t="s">
        <v>72</v>
      </c>
      <c r="T8" s="23" t="s">
        <v>73</v>
      </c>
      <c r="U8" s="24" t="s">
        <v>73</v>
      </c>
      <c r="V8" s="19" t="s">
        <v>73</v>
      </c>
      <c r="W8" s="22"/>
      <c r="X8" s="22"/>
      <c r="Y8" s="23" t="s">
        <v>72</v>
      </c>
      <c r="Z8" s="23">
        <v>8</v>
      </c>
      <c r="AA8" s="26" t="s">
        <v>73</v>
      </c>
      <c r="AB8" s="22"/>
      <c r="AC8" s="27"/>
      <c r="AD8" s="26" t="s">
        <v>73</v>
      </c>
      <c r="AE8" s="21" t="s">
        <v>73</v>
      </c>
      <c r="AF8" s="28"/>
      <c r="AG8" s="28"/>
      <c r="AH8" s="24" t="s">
        <v>73</v>
      </c>
      <c r="AI8" s="19" t="s">
        <v>73</v>
      </c>
      <c r="AJ8" s="23" t="s">
        <v>73</v>
      </c>
      <c r="AK8" s="22"/>
      <c r="AL8" s="21" t="s">
        <v>72</v>
      </c>
      <c r="AM8" s="23" t="s">
        <v>73</v>
      </c>
      <c r="AN8" s="22"/>
      <c r="AO8" s="21" t="s">
        <v>72</v>
      </c>
      <c r="AP8" s="23" t="s">
        <v>101</v>
      </c>
      <c r="AQ8" s="19" t="s">
        <v>97</v>
      </c>
      <c r="AR8" s="21" t="s">
        <v>98</v>
      </c>
      <c r="AS8" s="21" t="s">
        <v>72</v>
      </c>
      <c r="AT8" s="23">
        <v>2016</v>
      </c>
      <c r="AU8" s="21" t="s">
        <v>73</v>
      </c>
      <c r="AV8" s="29" t="s">
        <v>73</v>
      </c>
      <c r="AW8" s="23" t="s">
        <v>72</v>
      </c>
      <c r="AX8" s="21" t="s">
        <v>72</v>
      </c>
      <c r="AY8" s="21" t="s">
        <v>72</v>
      </c>
      <c r="AZ8" s="26" t="s">
        <v>72</v>
      </c>
      <c r="BA8" s="21" t="s">
        <v>72</v>
      </c>
      <c r="BB8" s="21" t="s">
        <v>72</v>
      </c>
      <c r="BC8" s="21" t="s">
        <v>72</v>
      </c>
      <c r="BD8" s="23" t="s">
        <v>72</v>
      </c>
      <c r="BE8" s="24" t="s">
        <v>72</v>
      </c>
      <c r="BF8" s="21" t="s">
        <v>76</v>
      </c>
      <c r="BG8" s="21" t="s">
        <v>73</v>
      </c>
      <c r="BH8" s="21" t="s">
        <v>72</v>
      </c>
      <c r="BI8" s="23" t="s">
        <v>73</v>
      </c>
      <c r="BJ8" s="23">
        <v>1</v>
      </c>
      <c r="BK8" s="21" t="s">
        <v>73</v>
      </c>
    </row>
    <row r="9" spans="1:63" ht="15" customHeight="1" x14ac:dyDescent="0.2">
      <c r="A9" s="33" t="s">
        <v>102</v>
      </c>
      <c r="B9" s="19">
        <v>2017</v>
      </c>
      <c r="C9" s="20" t="s">
        <v>103</v>
      </c>
      <c r="D9" s="21">
        <v>0</v>
      </c>
      <c r="E9" s="22"/>
      <c r="F9" s="22"/>
      <c r="G9" s="23">
        <v>50</v>
      </c>
      <c r="H9" s="24">
        <v>50</v>
      </c>
      <c r="I9" s="23">
        <v>1</v>
      </c>
      <c r="J9" s="23">
        <v>1</v>
      </c>
      <c r="K9" s="25">
        <v>31414</v>
      </c>
      <c r="L9" s="26" t="s">
        <v>72</v>
      </c>
      <c r="M9" s="23" t="s">
        <v>104</v>
      </c>
      <c r="N9" s="23" t="s">
        <v>72</v>
      </c>
      <c r="O9" s="23" t="s">
        <v>73</v>
      </c>
      <c r="P9" s="34"/>
      <c r="Q9" s="23" t="s">
        <v>73</v>
      </c>
      <c r="R9" s="23" t="s">
        <v>73</v>
      </c>
      <c r="S9" s="23" t="s">
        <v>72</v>
      </c>
      <c r="T9" s="23" t="s">
        <v>73</v>
      </c>
      <c r="U9" s="24" t="s">
        <v>72</v>
      </c>
      <c r="V9" s="19" t="s">
        <v>72</v>
      </c>
      <c r="W9" s="23">
        <v>1</v>
      </c>
      <c r="X9" s="37" t="s">
        <v>105</v>
      </c>
      <c r="Y9" s="37" t="s">
        <v>73</v>
      </c>
      <c r="Z9" s="23">
        <v>0</v>
      </c>
      <c r="AA9" s="26" t="s">
        <v>73</v>
      </c>
      <c r="AB9" s="22"/>
      <c r="AC9" s="27"/>
      <c r="AD9" s="26" t="s">
        <v>73</v>
      </c>
      <c r="AE9" s="21" t="s">
        <v>73</v>
      </c>
      <c r="AF9" s="28"/>
      <c r="AG9" s="28"/>
      <c r="AH9" s="24" t="s">
        <v>73</v>
      </c>
      <c r="AI9" s="19" t="s">
        <v>73</v>
      </c>
      <c r="AJ9" s="23" t="s">
        <v>73</v>
      </c>
      <c r="AK9" s="22"/>
      <c r="AL9" s="23" t="s">
        <v>73</v>
      </c>
      <c r="AM9" s="23" t="s">
        <v>73</v>
      </c>
      <c r="AN9" s="22"/>
      <c r="AO9" s="21" t="s">
        <v>73</v>
      </c>
      <c r="AP9" s="22"/>
      <c r="AQ9" s="19" t="s">
        <v>72</v>
      </c>
      <c r="AR9" s="23" t="s">
        <v>73</v>
      </c>
      <c r="AS9" s="21" t="s">
        <v>72</v>
      </c>
      <c r="AT9" s="23">
        <v>2016</v>
      </c>
      <c r="AU9" s="23" t="s">
        <v>92</v>
      </c>
      <c r="AV9" s="24">
        <v>2019</v>
      </c>
      <c r="AW9" s="23" t="s">
        <v>72</v>
      </c>
      <c r="AX9" s="23" t="s">
        <v>72</v>
      </c>
      <c r="AY9" s="21" t="s">
        <v>72</v>
      </c>
      <c r="AZ9" s="26" t="s">
        <v>72</v>
      </c>
      <c r="BA9" s="21" t="s">
        <v>72</v>
      </c>
      <c r="BB9" s="21" t="s">
        <v>72</v>
      </c>
      <c r="BC9" s="21" t="s">
        <v>72</v>
      </c>
      <c r="BD9" s="23" t="s">
        <v>72</v>
      </c>
      <c r="BE9" s="24" t="s">
        <v>73</v>
      </c>
      <c r="BF9" s="21" t="s">
        <v>73</v>
      </c>
      <c r="BG9" s="23" t="s">
        <v>73</v>
      </c>
      <c r="BH9" s="23" t="s">
        <v>72</v>
      </c>
      <c r="BI9" s="23" t="s">
        <v>73</v>
      </c>
      <c r="BJ9" s="23">
        <v>1</v>
      </c>
      <c r="BK9" s="21" t="s">
        <v>73</v>
      </c>
    </row>
    <row r="10" spans="1:63" ht="15" customHeight="1" x14ac:dyDescent="0.2">
      <c r="A10" s="18" t="s">
        <v>106</v>
      </c>
      <c r="B10" s="19">
        <v>2018</v>
      </c>
      <c r="C10" s="35" t="s">
        <v>94</v>
      </c>
      <c r="D10" s="21">
        <v>1</v>
      </c>
      <c r="E10" s="21" t="s">
        <v>107</v>
      </c>
      <c r="F10" s="21">
        <v>34</v>
      </c>
      <c r="G10" s="23">
        <v>21</v>
      </c>
      <c r="H10" s="24">
        <v>4</v>
      </c>
      <c r="I10" s="23">
        <v>2</v>
      </c>
      <c r="J10" s="23">
        <v>4</v>
      </c>
      <c r="K10" s="25">
        <v>1770</v>
      </c>
      <c r="L10" s="26" t="s">
        <v>72</v>
      </c>
      <c r="M10" s="23">
        <v>4</v>
      </c>
      <c r="N10" s="23" t="s">
        <v>72</v>
      </c>
      <c r="O10" s="23" t="s">
        <v>73</v>
      </c>
      <c r="P10" s="23" t="s">
        <v>73</v>
      </c>
      <c r="Q10" s="23" t="s">
        <v>72</v>
      </c>
      <c r="R10" s="23" t="s">
        <v>73</v>
      </c>
      <c r="S10" s="23" t="s">
        <v>72</v>
      </c>
      <c r="T10" s="23" t="s">
        <v>72</v>
      </c>
      <c r="U10" s="24" t="s">
        <v>73</v>
      </c>
      <c r="V10" s="19" t="s">
        <v>72</v>
      </c>
      <c r="W10" s="23">
        <v>0</v>
      </c>
      <c r="X10" s="23">
        <v>0</v>
      </c>
      <c r="Y10" s="23" t="s">
        <v>73</v>
      </c>
      <c r="Z10" s="23">
        <v>0</v>
      </c>
      <c r="AA10" s="26" t="s">
        <v>73</v>
      </c>
      <c r="AB10" s="22"/>
      <c r="AC10" s="27"/>
      <c r="AD10" s="26" t="s">
        <v>72</v>
      </c>
      <c r="AE10" s="28"/>
      <c r="AF10" s="28"/>
      <c r="AG10" s="31">
        <v>3</v>
      </c>
      <c r="AH10" s="29" t="s">
        <v>73</v>
      </c>
      <c r="AI10" s="19" t="s">
        <v>73</v>
      </c>
      <c r="AJ10" s="23" t="s">
        <v>73</v>
      </c>
      <c r="AK10" s="22"/>
      <c r="AL10" s="23" t="s">
        <v>73</v>
      </c>
      <c r="AM10" s="23" t="s">
        <v>73</v>
      </c>
      <c r="AN10" s="22"/>
      <c r="AO10" s="21" t="s">
        <v>73</v>
      </c>
      <c r="AP10" s="22"/>
      <c r="AQ10" s="19" t="s">
        <v>73</v>
      </c>
      <c r="AR10" s="23" t="s">
        <v>73</v>
      </c>
      <c r="AS10" s="21" t="s">
        <v>72</v>
      </c>
      <c r="AT10" s="23">
        <v>2016</v>
      </c>
      <c r="AU10" s="23" t="s">
        <v>92</v>
      </c>
      <c r="AV10" s="24" t="s">
        <v>73</v>
      </c>
      <c r="AW10" s="21" t="s">
        <v>72</v>
      </c>
      <c r="AX10" s="23" t="s">
        <v>72</v>
      </c>
      <c r="AY10" s="21" t="s">
        <v>72</v>
      </c>
      <c r="AZ10" s="26" t="s">
        <v>72</v>
      </c>
      <c r="BA10" s="21" t="s">
        <v>73</v>
      </c>
      <c r="BB10" s="21" t="s">
        <v>73</v>
      </c>
      <c r="BC10" s="21" t="s">
        <v>72</v>
      </c>
      <c r="BD10" s="21" t="s">
        <v>73</v>
      </c>
      <c r="BE10" s="24" t="s">
        <v>73</v>
      </c>
      <c r="BF10" s="21" t="s">
        <v>76</v>
      </c>
      <c r="BG10" s="21" t="s">
        <v>72</v>
      </c>
      <c r="BH10" s="21" t="s">
        <v>72</v>
      </c>
      <c r="BI10" s="23" t="s">
        <v>73</v>
      </c>
      <c r="BJ10" s="23">
        <v>2</v>
      </c>
      <c r="BK10" s="21" t="s">
        <v>73</v>
      </c>
    </row>
    <row r="11" spans="1:63" ht="15" customHeight="1" x14ac:dyDescent="0.2">
      <c r="A11" s="18" t="s">
        <v>108</v>
      </c>
      <c r="B11" s="19">
        <v>2016</v>
      </c>
      <c r="C11" s="20" t="s">
        <v>86</v>
      </c>
      <c r="D11" s="21">
        <v>1</v>
      </c>
      <c r="E11" s="23" t="s">
        <v>109</v>
      </c>
      <c r="F11" s="23">
        <v>49</v>
      </c>
      <c r="G11" s="23">
        <v>36</v>
      </c>
      <c r="H11" s="24">
        <v>12</v>
      </c>
      <c r="I11" s="23">
        <v>1</v>
      </c>
      <c r="J11" s="23">
        <v>0</v>
      </c>
      <c r="K11" s="25">
        <v>18023</v>
      </c>
      <c r="L11" s="26" t="s">
        <v>72</v>
      </c>
      <c r="M11" s="23" t="s">
        <v>110</v>
      </c>
      <c r="N11" s="23" t="s">
        <v>73</v>
      </c>
      <c r="O11" s="22"/>
      <c r="P11" s="23" t="s">
        <v>73</v>
      </c>
      <c r="Q11" s="23" t="s">
        <v>73</v>
      </c>
      <c r="R11" s="23" t="s">
        <v>72</v>
      </c>
      <c r="S11" s="23" t="s">
        <v>72</v>
      </c>
      <c r="T11" s="23" t="s">
        <v>72</v>
      </c>
      <c r="U11" s="24" t="s">
        <v>72</v>
      </c>
      <c r="V11" s="19" t="s">
        <v>72</v>
      </c>
      <c r="W11" s="23">
        <v>1</v>
      </c>
      <c r="X11" s="21">
        <v>2</v>
      </c>
      <c r="Y11" s="23" t="s">
        <v>73</v>
      </c>
      <c r="Z11" s="23">
        <v>0</v>
      </c>
      <c r="AA11" s="26" t="s">
        <v>73</v>
      </c>
      <c r="AB11" s="22"/>
      <c r="AC11" s="27"/>
      <c r="AD11" s="26" t="s">
        <v>72</v>
      </c>
      <c r="AE11" s="22"/>
      <c r="AF11" s="28"/>
      <c r="AG11" s="31">
        <v>2</v>
      </c>
      <c r="AH11" s="24" t="s">
        <v>73</v>
      </c>
      <c r="AI11" s="19" t="s">
        <v>73</v>
      </c>
      <c r="AJ11" s="21" t="s">
        <v>72</v>
      </c>
      <c r="AK11" s="23" t="s">
        <v>111</v>
      </c>
      <c r="AL11" s="23" t="s">
        <v>73</v>
      </c>
      <c r="AM11" s="23" t="s">
        <v>73</v>
      </c>
      <c r="AN11" s="22"/>
      <c r="AO11" s="21" t="s">
        <v>73</v>
      </c>
      <c r="AP11" s="22"/>
      <c r="AQ11" s="19" t="s">
        <v>72</v>
      </c>
      <c r="AR11" s="23" t="s">
        <v>73</v>
      </c>
      <c r="AS11" s="21" t="s">
        <v>72</v>
      </c>
      <c r="AT11" s="21">
        <v>2016</v>
      </c>
      <c r="AU11" s="21" t="s">
        <v>72</v>
      </c>
      <c r="AV11" s="27"/>
      <c r="AW11" s="23" t="s">
        <v>72</v>
      </c>
      <c r="AX11" s="23" t="s">
        <v>72</v>
      </c>
      <c r="AY11" s="21" t="s">
        <v>72</v>
      </c>
      <c r="AZ11" s="26" t="s">
        <v>72</v>
      </c>
      <c r="BA11" s="21" t="s">
        <v>72</v>
      </c>
      <c r="BB11" s="21" t="s">
        <v>72</v>
      </c>
      <c r="BC11" s="21" t="s">
        <v>72</v>
      </c>
      <c r="BD11" s="21" t="s">
        <v>72</v>
      </c>
      <c r="BE11" s="24" t="s">
        <v>72</v>
      </c>
      <c r="BF11" s="21" t="s">
        <v>73</v>
      </c>
      <c r="BG11" s="23" t="s">
        <v>73</v>
      </c>
      <c r="BH11" s="23" t="s">
        <v>73</v>
      </c>
      <c r="BI11" s="23" t="s">
        <v>73</v>
      </c>
      <c r="BJ11" s="23">
        <v>1</v>
      </c>
      <c r="BK11" s="21" t="s">
        <v>73</v>
      </c>
    </row>
    <row r="12" spans="1:63" ht="15" customHeight="1" x14ac:dyDescent="0.2">
      <c r="A12" s="18" t="s">
        <v>112</v>
      </c>
      <c r="B12" s="19">
        <v>2017</v>
      </c>
      <c r="C12" s="20" t="s">
        <v>113</v>
      </c>
      <c r="D12" s="21">
        <v>1</v>
      </c>
      <c r="E12" s="23" t="s">
        <v>114</v>
      </c>
      <c r="F12" s="23">
        <v>38</v>
      </c>
      <c r="G12" s="23">
        <v>41</v>
      </c>
      <c r="H12" s="24">
        <v>32</v>
      </c>
      <c r="I12" s="21">
        <v>1</v>
      </c>
      <c r="J12" s="21">
        <v>4</v>
      </c>
      <c r="K12" s="25">
        <v>5614</v>
      </c>
      <c r="L12" s="26" t="s">
        <v>72</v>
      </c>
      <c r="M12" s="23">
        <v>3</v>
      </c>
      <c r="N12" s="23" t="s">
        <v>72</v>
      </c>
      <c r="O12" s="23" t="s">
        <v>72</v>
      </c>
      <c r="P12" s="23" t="s">
        <v>72</v>
      </c>
      <c r="Q12" s="23" t="s">
        <v>73</v>
      </c>
      <c r="R12" s="23" t="s">
        <v>73</v>
      </c>
      <c r="S12" s="23" t="s">
        <v>72</v>
      </c>
      <c r="T12" s="23" t="s">
        <v>73</v>
      </c>
      <c r="U12" s="24" t="s">
        <v>72</v>
      </c>
      <c r="V12" s="19" t="s">
        <v>72</v>
      </c>
      <c r="W12" s="23">
        <v>1</v>
      </c>
      <c r="X12" s="21">
        <v>1</v>
      </c>
      <c r="Y12" s="23" t="s">
        <v>73</v>
      </c>
      <c r="Z12" s="23">
        <v>0</v>
      </c>
      <c r="AA12" s="26" t="s">
        <v>73</v>
      </c>
      <c r="AB12" s="22"/>
      <c r="AC12" s="27"/>
      <c r="AD12" s="26" t="s">
        <v>73</v>
      </c>
      <c r="AE12" s="21" t="s">
        <v>72</v>
      </c>
      <c r="AF12" s="25" t="s">
        <v>73</v>
      </c>
      <c r="AG12" s="28"/>
      <c r="AH12" s="24" t="s">
        <v>73</v>
      </c>
      <c r="AI12" s="19" t="s">
        <v>73</v>
      </c>
      <c r="AJ12" s="21" t="s">
        <v>72</v>
      </c>
      <c r="AK12" s="23" t="s">
        <v>115</v>
      </c>
      <c r="AL12" s="23" t="s">
        <v>72</v>
      </c>
      <c r="AM12" s="23" t="s">
        <v>73</v>
      </c>
      <c r="AN12" s="22"/>
      <c r="AO12" s="21" t="s">
        <v>73</v>
      </c>
      <c r="AP12" s="22"/>
      <c r="AQ12" s="19" t="s">
        <v>72</v>
      </c>
      <c r="AR12" s="23" t="s">
        <v>73</v>
      </c>
      <c r="AS12" s="21" t="s">
        <v>72</v>
      </c>
      <c r="AT12" s="21">
        <v>2018</v>
      </c>
      <c r="AU12" s="21" t="s">
        <v>72</v>
      </c>
      <c r="AV12" s="27"/>
      <c r="AW12" s="23" t="s">
        <v>72</v>
      </c>
      <c r="AX12" s="23" t="s">
        <v>73</v>
      </c>
      <c r="AY12" s="21" t="s">
        <v>72</v>
      </c>
      <c r="AZ12" s="26" t="s">
        <v>72</v>
      </c>
      <c r="BA12" s="21" t="s">
        <v>72</v>
      </c>
      <c r="BB12" s="21" t="s">
        <v>72</v>
      </c>
      <c r="BC12" s="21" t="s">
        <v>72</v>
      </c>
      <c r="BD12" s="21" t="s">
        <v>72</v>
      </c>
      <c r="BE12" s="24" t="s">
        <v>72</v>
      </c>
      <c r="BF12" s="21" t="s">
        <v>76</v>
      </c>
      <c r="BG12" s="21" t="s">
        <v>73</v>
      </c>
      <c r="BH12" s="21" t="s">
        <v>72</v>
      </c>
      <c r="BI12" s="23" t="s">
        <v>73</v>
      </c>
      <c r="BJ12" s="23">
        <v>1</v>
      </c>
      <c r="BK12" s="21" t="s">
        <v>72</v>
      </c>
    </row>
    <row r="13" spans="1:63" ht="15" customHeight="1" x14ac:dyDescent="0.2">
      <c r="A13" s="18" t="s">
        <v>116</v>
      </c>
      <c r="B13" s="19">
        <v>2016</v>
      </c>
      <c r="C13" s="20" t="s">
        <v>86</v>
      </c>
      <c r="D13" s="21">
        <v>1</v>
      </c>
      <c r="E13" s="23" t="s">
        <v>117</v>
      </c>
      <c r="F13" s="23">
        <v>61</v>
      </c>
      <c r="G13" s="23">
        <v>33</v>
      </c>
      <c r="H13" s="24">
        <v>21</v>
      </c>
      <c r="I13" s="21">
        <v>1</v>
      </c>
      <c r="J13" s="23">
        <v>2</v>
      </c>
      <c r="K13" s="25">
        <v>9387</v>
      </c>
      <c r="L13" s="26" t="s">
        <v>72</v>
      </c>
      <c r="M13" s="23">
        <v>6</v>
      </c>
      <c r="N13" s="23" t="s">
        <v>72</v>
      </c>
      <c r="O13" s="23" t="s">
        <v>72</v>
      </c>
      <c r="P13" s="23" t="s">
        <v>72</v>
      </c>
      <c r="Q13" s="23" t="s">
        <v>72</v>
      </c>
      <c r="R13" s="23" t="s">
        <v>73</v>
      </c>
      <c r="S13" s="23" t="s">
        <v>72</v>
      </c>
      <c r="T13" s="23" t="s">
        <v>72</v>
      </c>
      <c r="U13" s="24" t="s">
        <v>73</v>
      </c>
      <c r="V13" s="19" t="s">
        <v>72</v>
      </c>
      <c r="W13" s="23">
        <v>2</v>
      </c>
      <c r="X13" s="21">
        <v>3</v>
      </c>
      <c r="Y13" s="23" t="s">
        <v>73</v>
      </c>
      <c r="Z13" s="23">
        <v>0</v>
      </c>
      <c r="AA13" s="26" t="s">
        <v>72</v>
      </c>
      <c r="AB13" s="23" t="s">
        <v>118</v>
      </c>
      <c r="AC13" s="24" t="s">
        <v>88</v>
      </c>
      <c r="AD13" s="26" t="s">
        <v>72</v>
      </c>
      <c r="AE13" s="22"/>
      <c r="AF13" s="28"/>
      <c r="AG13" s="31">
        <v>2</v>
      </c>
      <c r="AH13" s="24" t="s">
        <v>73</v>
      </c>
      <c r="AI13" s="19" t="s">
        <v>73</v>
      </c>
      <c r="AJ13" s="23" t="s">
        <v>73</v>
      </c>
      <c r="AK13" s="22"/>
      <c r="AL13" s="23" t="s">
        <v>73</v>
      </c>
      <c r="AM13" s="23" t="s">
        <v>73</v>
      </c>
      <c r="AN13" s="22"/>
      <c r="AO13" s="21" t="s">
        <v>73</v>
      </c>
      <c r="AP13" s="22"/>
      <c r="AQ13" s="19" t="s">
        <v>72</v>
      </c>
      <c r="AR13" s="21" t="s">
        <v>73</v>
      </c>
      <c r="AS13" s="21" t="s">
        <v>72</v>
      </c>
      <c r="AT13" s="23">
        <v>2017</v>
      </c>
      <c r="AU13" s="23" t="s">
        <v>73</v>
      </c>
      <c r="AV13" s="24" t="s">
        <v>73</v>
      </c>
      <c r="AW13" s="23" t="s">
        <v>72</v>
      </c>
      <c r="AX13" s="23" t="s">
        <v>72</v>
      </c>
      <c r="AY13" s="21" t="s">
        <v>72</v>
      </c>
      <c r="AZ13" s="26" t="s">
        <v>72</v>
      </c>
      <c r="BA13" s="21" t="s">
        <v>72</v>
      </c>
      <c r="BB13" s="21" t="s">
        <v>72</v>
      </c>
      <c r="BC13" s="21" t="s">
        <v>72</v>
      </c>
      <c r="BD13" s="21" t="s">
        <v>72</v>
      </c>
      <c r="BE13" s="24" t="s">
        <v>72</v>
      </c>
      <c r="BF13" s="21" t="s">
        <v>73</v>
      </c>
      <c r="BG13" s="21" t="s">
        <v>73</v>
      </c>
      <c r="BH13" s="21" t="s">
        <v>76</v>
      </c>
      <c r="BI13" s="23" t="s">
        <v>73</v>
      </c>
      <c r="BJ13" s="23">
        <v>1</v>
      </c>
      <c r="BK13" s="21" t="s">
        <v>72</v>
      </c>
    </row>
    <row r="14" spans="1:63" ht="15" customHeight="1" x14ac:dyDescent="0.2">
      <c r="A14" s="33" t="s">
        <v>119</v>
      </c>
      <c r="B14" s="19">
        <v>2015</v>
      </c>
      <c r="C14" s="20" t="s">
        <v>120</v>
      </c>
      <c r="D14" s="21">
        <v>0</v>
      </c>
      <c r="E14" s="22"/>
      <c r="F14" s="22"/>
      <c r="G14" s="23">
        <v>19</v>
      </c>
      <c r="H14" s="24">
        <v>18</v>
      </c>
      <c r="I14" s="21">
        <v>1</v>
      </c>
      <c r="J14" s="21">
        <v>4</v>
      </c>
      <c r="K14" s="25">
        <v>4117</v>
      </c>
      <c r="L14" s="26" t="s">
        <v>72</v>
      </c>
      <c r="M14" s="34"/>
      <c r="N14" s="34"/>
      <c r="O14" s="34"/>
      <c r="P14" s="34"/>
      <c r="Q14" s="34"/>
      <c r="R14" s="34"/>
      <c r="S14" s="23" t="s">
        <v>73</v>
      </c>
      <c r="T14" s="34"/>
      <c r="U14" s="24" t="s">
        <v>73</v>
      </c>
      <c r="V14" s="19" t="s">
        <v>73</v>
      </c>
      <c r="W14" s="22"/>
      <c r="X14" s="22"/>
      <c r="Y14" s="23" t="s">
        <v>73</v>
      </c>
      <c r="Z14" s="23">
        <v>0</v>
      </c>
      <c r="AA14" s="26" t="s">
        <v>73</v>
      </c>
      <c r="AB14" s="22"/>
      <c r="AC14" s="24" t="s">
        <v>88</v>
      </c>
      <c r="AD14" s="26" t="s">
        <v>73</v>
      </c>
      <c r="AE14" s="21" t="s">
        <v>73</v>
      </c>
      <c r="AF14" s="28"/>
      <c r="AG14" s="28"/>
      <c r="AH14" s="24" t="s">
        <v>73</v>
      </c>
      <c r="AI14" s="19" t="s">
        <v>73</v>
      </c>
      <c r="AJ14" s="23" t="s">
        <v>73</v>
      </c>
      <c r="AK14" s="22"/>
      <c r="AL14" s="23" t="s">
        <v>73</v>
      </c>
      <c r="AM14" s="23" t="s">
        <v>73</v>
      </c>
      <c r="AN14" s="22"/>
      <c r="AO14" s="21" t="s">
        <v>73</v>
      </c>
      <c r="AP14" s="22"/>
      <c r="AQ14" s="19" t="s">
        <v>97</v>
      </c>
      <c r="AR14" s="21" t="s">
        <v>98</v>
      </c>
      <c r="AS14" s="21" t="s">
        <v>72</v>
      </c>
      <c r="AT14" s="23">
        <v>2018</v>
      </c>
      <c r="AU14" s="23" t="s">
        <v>72</v>
      </c>
      <c r="AV14" s="27"/>
      <c r="AW14" s="23" t="s">
        <v>72</v>
      </c>
      <c r="AX14" s="23" t="s">
        <v>72</v>
      </c>
      <c r="AY14" s="21" t="s">
        <v>72</v>
      </c>
      <c r="AZ14" s="26" t="s">
        <v>72</v>
      </c>
      <c r="BA14" s="21" t="s">
        <v>73</v>
      </c>
      <c r="BB14" s="21" t="s">
        <v>73</v>
      </c>
      <c r="BC14" s="21" t="s">
        <v>72</v>
      </c>
      <c r="BD14" s="21" t="s">
        <v>73</v>
      </c>
      <c r="BE14" s="24" t="s">
        <v>73</v>
      </c>
      <c r="BF14" s="21" t="s">
        <v>73</v>
      </c>
      <c r="BG14" s="21" t="s">
        <v>73</v>
      </c>
      <c r="BH14" s="21" t="s">
        <v>73</v>
      </c>
      <c r="BI14" s="23" t="s">
        <v>73</v>
      </c>
      <c r="BJ14" s="23">
        <v>0</v>
      </c>
      <c r="BK14" s="21" t="s">
        <v>73</v>
      </c>
    </row>
    <row r="15" spans="1:63" ht="15" customHeight="1" x14ac:dyDescent="0.2">
      <c r="A15" s="33" t="s">
        <v>121</v>
      </c>
      <c r="B15" s="19">
        <v>2018</v>
      </c>
      <c r="C15" s="20" t="s">
        <v>71</v>
      </c>
      <c r="D15" s="21">
        <v>1</v>
      </c>
      <c r="E15" s="23" t="s">
        <v>122</v>
      </c>
      <c r="F15" s="23">
        <v>19</v>
      </c>
      <c r="G15" s="23">
        <v>18</v>
      </c>
      <c r="H15" s="24">
        <v>6</v>
      </c>
      <c r="I15" s="21">
        <v>1</v>
      </c>
      <c r="J15" s="23">
        <v>1</v>
      </c>
      <c r="K15" s="25">
        <v>14567</v>
      </c>
      <c r="L15" s="26" t="s">
        <v>72</v>
      </c>
      <c r="M15" s="34"/>
      <c r="N15" s="23" t="s">
        <v>72</v>
      </c>
      <c r="O15" s="34"/>
      <c r="P15" s="23" t="s">
        <v>72</v>
      </c>
      <c r="Q15" s="34"/>
      <c r="R15" s="23" t="s">
        <v>72</v>
      </c>
      <c r="S15" s="23" t="s">
        <v>72</v>
      </c>
      <c r="T15" s="34"/>
      <c r="U15" s="24" t="s">
        <v>72</v>
      </c>
      <c r="V15" s="26" t="s">
        <v>73</v>
      </c>
      <c r="W15" s="23">
        <v>0</v>
      </c>
      <c r="X15" s="23">
        <v>0</v>
      </c>
      <c r="Y15" s="23" t="s">
        <v>73</v>
      </c>
      <c r="Z15" s="23">
        <v>0</v>
      </c>
      <c r="AA15" s="26" t="s">
        <v>72</v>
      </c>
      <c r="AB15" s="23" t="s">
        <v>123</v>
      </c>
      <c r="AC15" s="24"/>
      <c r="AD15" s="26" t="s">
        <v>73</v>
      </c>
      <c r="AE15" s="21" t="s">
        <v>73</v>
      </c>
      <c r="AF15" s="28"/>
      <c r="AG15" s="28"/>
      <c r="AH15" s="24" t="s">
        <v>72</v>
      </c>
      <c r="AI15" s="26" t="s">
        <v>73</v>
      </c>
      <c r="AJ15" s="23" t="s">
        <v>72</v>
      </c>
      <c r="AK15" s="30" t="s">
        <v>124</v>
      </c>
      <c r="AL15" s="23" t="s">
        <v>73</v>
      </c>
      <c r="AM15" s="23" t="s">
        <v>73</v>
      </c>
      <c r="AN15" s="22"/>
      <c r="AO15" s="21" t="s">
        <v>73</v>
      </c>
      <c r="AP15" s="22"/>
      <c r="AQ15" s="26" t="s">
        <v>72</v>
      </c>
      <c r="AR15" s="23" t="s">
        <v>73</v>
      </c>
      <c r="AS15" s="23" t="s">
        <v>72</v>
      </c>
      <c r="AT15" s="23">
        <v>2017</v>
      </c>
      <c r="AU15" s="23" t="s">
        <v>92</v>
      </c>
      <c r="AV15" s="24" t="s">
        <v>73</v>
      </c>
      <c r="AW15" s="23" t="s">
        <v>72</v>
      </c>
      <c r="AX15" s="23" t="s">
        <v>73</v>
      </c>
      <c r="AY15" s="23" t="s">
        <v>73</v>
      </c>
      <c r="AZ15" s="26" t="s">
        <v>72</v>
      </c>
      <c r="BA15" s="23" t="s">
        <v>72</v>
      </c>
      <c r="BB15" s="23" t="s">
        <v>72</v>
      </c>
      <c r="BC15" s="23" t="s">
        <v>72</v>
      </c>
      <c r="BD15" s="23" t="s">
        <v>72</v>
      </c>
      <c r="BE15" s="24" t="s">
        <v>72</v>
      </c>
      <c r="BF15" s="23" t="s">
        <v>73</v>
      </c>
      <c r="BG15" s="23" t="s">
        <v>73</v>
      </c>
      <c r="BH15" s="21" t="s">
        <v>73</v>
      </c>
      <c r="BI15" s="23" t="s">
        <v>125</v>
      </c>
      <c r="BJ15" s="23">
        <v>1</v>
      </c>
      <c r="BK15" s="23" t="s">
        <v>72</v>
      </c>
    </row>
    <row r="16" spans="1:63" ht="15" customHeight="1" x14ac:dyDescent="0.2">
      <c r="A16" s="18" t="s">
        <v>126</v>
      </c>
      <c r="B16" s="19">
        <v>2013</v>
      </c>
      <c r="C16" s="20" t="s">
        <v>86</v>
      </c>
      <c r="D16" s="21">
        <v>0</v>
      </c>
      <c r="E16" s="22"/>
      <c r="F16" s="22"/>
      <c r="G16" s="23">
        <v>24</v>
      </c>
      <c r="H16" s="24">
        <v>12</v>
      </c>
      <c r="I16" s="21">
        <v>1</v>
      </c>
      <c r="J16" s="23">
        <v>3</v>
      </c>
      <c r="K16" s="25">
        <v>10042</v>
      </c>
      <c r="L16" s="26" t="s">
        <v>72</v>
      </c>
      <c r="M16" s="23" t="s">
        <v>127</v>
      </c>
      <c r="N16" s="23" t="s">
        <v>73</v>
      </c>
      <c r="O16" s="22"/>
      <c r="P16" s="23" t="s">
        <v>73</v>
      </c>
      <c r="Q16" s="23" t="s">
        <v>73</v>
      </c>
      <c r="R16" s="23" t="s">
        <v>73</v>
      </c>
      <c r="S16" s="23" t="s">
        <v>72</v>
      </c>
      <c r="T16" s="23" t="s">
        <v>73</v>
      </c>
      <c r="U16" s="24" t="s">
        <v>72</v>
      </c>
      <c r="V16" s="19" t="s">
        <v>73</v>
      </c>
      <c r="W16" s="22"/>
      <c r="X16" s="22"/>
      <c r="Y16" s="23" t="s">
        <v>72</v>
      </c>
      <c r="Z16" s="23">
        <v>24</v>
      </c>
      <c r="AA16" s="26" t="s">
        <v>73</v>
      </c>
      <c r="AB16" s="22"/>
      <c r="AC16" s="27"/>
      <c r="AD16" s="26" t="s">
        <v>73</v>
      </c>
      <c r="AE16" s="21" t="s">
        <v>73</v>
      </c>
      <c r="AF16" s="28"/>
      <c r="AG16" s="28"/>
      <c r="AH16" s="24" t="s">
        <v>73</v>
      </c>
      <c r="AI16" s="19" t="s">
        <v>73</v>
      </c>
      <c r="AJ16" s="23" t="s">
        <v>73</v>
      </c>
      <c r="AK16" s="22"/>
      <c r="AL16" s="23" t="s">
        <v>73</v>
      </c>
      <c r="AM16" s="23" t="s">
        <v>72</v>
      </c>
      <c r="AN16" s="23">
        <v>10</v>
      </c>
      <c r="AO16" s="21" t="s">
        <v>73</v>
      </c>
      <c r="AP16" s="22"/>
      <c r="AQ16" s="19" t="s">
        <v>97</v>
      </c>
      <c r="AR16" s="21" t="s">
        <v>98</v>
      </c>
      <c r="AS16" s="21" t="s">
        <v>72</v>
      </c>
      <c r="AT16" s="21">
        <v>2017</v>
      </c>
      <c r="AU16" s="21" t="s">
        <v>73</v>
      </c>
      <c r="AV16" s="29" t="s">
        <v>73</v>
      </c>
      <c r="AW16" s="23" t="s">
        <v>72</v>
      </c>
      <c r="AX16" s="21" t="s">
        <v>72</v>
      </c>
      <c r="AY16" s="21" t="s">
        <v>72</v>
      </c>
      <c r="AZ16" s="26" t="s">
        <v>72</v>
      </c>
      <c r="BA16" s="21" t="s">
        <v>72</v>
      </c>
      <c r="BB16" s="21" t="s">
        <v>72</v>
      </c>
      <c r="BC16" s="21" t="s">
        <v>72</v>
      </c>
      <c r="BD16" s="21" t="s">
        <v>72</v>
      </c>
      <c r="BE16" s="24" t="s">
        <v>73</v>
      </c>
      <c r="BF16" s="21" t="s">
        <v>73</v>
      </c>
      <c r="BG16" s="25" t="s">
        <v>73</v>
      </c>
      <c r="BH16" s="25" t="s">
        <v>76</v>
      </c>
      <c r="BI16" s="25" t="s">
        <v>73</v>
      </c>
      <c r="BJ16" s="31">
        <v>0</v>
      </c>
      <c r="BK16" s="21" t="s">
        <v>73</v>
      </c>
    </row>
    <row r="17" spans="1:63" ht="15" customHeight="1" x14ac:dyDescent="0.2">
      <c r="A17" s="33" t="s">
        <v>128</v>
      </c>
      <c r="B17" s="19">
        <v>2015</v>
      </c>
      <c r="C17" s="20" t="s">
        <v>90</v>
      </c>
      <c r="D17" s="21">
        <v>0</v>
      </c>
      <c r="E17" s="22"/>
      <c r="F17" s="22"/>
      <c r="G17" s="23">
        <v>34</v>
      </c>
      <c r="H17" s="24">
        <v>23</v>
      </c>
      <c r="I17" s="21">
        <v>1</v>
      </c>
      <c r="J17" s="21">
        <v>0</v>
      </c>
      <c r="K17" s="25">
        <v>13655</v>
      </c>
      <c r="L17" s="26" t="s">
        <v>72</v>
      </c>
      <c r="M17" s="34"/>
      <c r="N17" s="23" t="s">
        <v>72</v>
      </c>
      <c r="O17" s="23" t="s">
        <v>73</v>
      </c>
      <c r="P17" s="34"/>
      <c r="Q17" s="34"/>
      <c r="R17" s="23" t="s">
        <v>73</v>
      </c>
      <c r="S17" s="23" t="s">
        <v>72</v>
      </c>
      <c r="T17" s="23" t="s">
        <v>73</v>
      </c>
      <c r="U17" s="24" t="s">
        <v>73</v>
      </c>
      <c r="V17" s="19" t="s">
        <v>72</v>
      </c>
      <c r="W17" s="21">
        <v>1</v>
      </c>
      <c r="X17" s="23">
        <v>0</v>
      </c>
      <c r="Y17" s="34" t="s">
        <v>129</v>
      </c>
      <c r="Z17" s="34">
        <v>0</v>
      </c>
      <c r="AA17" s="19" t="s">
        <v>73</v>
      </c>
      <c r="AB17" s="22"/>
      <c r="AC17" s="27"/>
      <c r="AD17" s="26" t="s">
        <v>72</v>
      </c>
      <c r="AE17" s="22"/>
      <c r="AF17" s="28"/>
      <c r="AG17" s="31">
        <v>2</v>
      </c>
      <c r="AH17" s="24" t="s">
        <v>73</v>
      </c>
      <c r="AI17" s="19" t="s">
        <v>73</v>
      </c>
      <c r="AJ17" s="23" t="s">
        <v>73</v>
      </c>
      <c r="AK17" s="22"/>
      <c r="AL17" s="23" t="s">
        <v>73</v>
      </c>
      <c r="AM17" s="23" t="s">
        <v>72</v>
      </c>
      <c r="AN17" s="23">
        <v>3</v>
      </c>
      <c r="AO17" s="21" t="s">
        <v>73</v>
      </c>
      <c r="AP17" s="22"/>
      <c r="AQ17" s="19" t="s">
        <v>73</v>
      </c>
      <c r="AR17" s="21" t="s">
        <v>73</v>
      </c>
      <c r="AS17" s="21" t="s">
        <v>72</v>
      </c>
      <c r="AT17" s="23">
        <v>2016</v>
      </c>
      <c r="AU17" s="23" t="s">
        <v>72</v>
      </c>
      <c r="AV17" s="27"/>
      <c r="AW17" s="23" t="s">
        <v>72</v>
      </c>
      <c r="AX17" s="23" t="s">
        <v>72</v>
      </c>
      <c r="AY17" s="21" t="s">
        <v>72</v>
      </c>
      <c r="AZ17" s="26" t="s">
        <v>72</v>
      </c>
      <c r="BA17" s="21" t="s">
        <v>72</v>
      </c>
      <c r="BB17" s="21" t="s">
        <v>72</v>
      </c>
      <c r="BC17" s="21" t="s">
        <v>72</v>
      </c>
      <c r="BD17" s="21" t="s">
        <v>72</v>
      </c>
      <c r="BE17" s="24" t="s">
        <v>72</v>
      </c>
      <c r="BF17" s="21" t="s">
        <v>73</v>
      </c>
      <c r="BG17" s="25" t="s">
        <v>73</v>
      </c>
      <c r="BH17" s="25" t="s">
        <v>76</v>
      </c>
      <c r="BI17" s="25" t="s">
        <v>73</v>
      </c>
      <c r="BJ17" s="31">
        <v>1</v>
      </c>
      <c r="BK17" s="21" t="s">
        <v>72</v>
      </c>
    </row>
    <row r="18" spans="1:63" ht="15" customHeight="1" x14ac:dyDescent="0.2">
      <c r="A18" s="18" t="s">
        <v>130</v>
      </c>
      <c r="B18" s="19">
        <v>2017</v>
      </c>
      <c r="C18" s="20" t="s">
        <v>131</v>
      </c>
      <c r="D18" s="21">
        <v>1</v>
      </c>
      <c r="E18" s="23" t="s">
        <v>132</v>
      </c>
      <c r="F18" s="23">
        <v>44</v>
      </c>
      <c r="G18" s="23">
        <v>53</v>
      </c>
      <c r="H18" s="24">
        <v>23</v>
      </c>
      <c r="I18" s="21">
        <v>1</v>
      </c>
      <c r="J18" s="21">
        <v>0</v>
      </c>
      <c r="K18" s="25">
        <v>28217</v>
      </c>
      <c r="L18" s="26" t="s">
        <v>72</v>
      </c>
      <c r="M18" s="23">
        <v>1</v>
      </c>
      <c r="N18" s="23" t="s">
        <v>72</v>
      </c>
      <c r="O18" s="23" t="s">
        <v>73</v>
      </c>
      <c r="P18" s="23" t="s">
        <v>72</v>
      </c>
      <c r="Q18" s="23" t="s">
        <v>73</v>
      </c>
      <c r="R18" s="23" t="s">
        <v>73</v>
      </c>
      <c r="S18" s="23" t="s">
        <v>72</v>
      </c>
      <c r="T18" s="23" t="s">
        <v>73</v>
      </c>
      <c r="U18" s="24" t="s">
        <v>73</v>
      </c>
      <c r="V18" s="19" t="s">
        <v>72</v>
      </c>
      <c r="W18" s="21">
        <v>1</v>
      </c>
      <c r="X18" s="21">
        <v>3</v>
      </c>
      <c r="Y18" s="23" t="s">
        <v>73</v>
      </c>
      <c r="Z18" s="23">
        <v>0</v>
      </c>
      <c r="AA18" s="19" t="s">
        <v>72</v>
      </c>
      <c r="AB18" s="23" t="s">
        <v>133</v>
      </c>
      <c r="AC18" s="27"/>
      <c r="AD18" s="26" t="s">
        <v>73</v>
      </c>
      <c r="AE18" s="21" t="s">
        <v>73</v>
      </c>
      <c r="AF18" s="28"/>
      <c r="AG18" s="28"/>
      <c r="AH18" s="24" t="s">
        <v>73</v>
      </c>
      <c r="AI18" s="19" t="s">
        <v>73</v>
      </c>
      <c r="AJ18" s="23" t="s">
        <v>73</v>
      </c>
      <c r="AK18" s="22"/>
      <c r="AL18" s="23" t="s">
        <v>73</v>
      </c>
      <c r="AM18" s="23" t="s">
        <v>73</v>
      </c>
      <c r="AN18" s="22"/>
      <c r="AO18" s="21" t="s">
        <v>73</v>
      </c>
      <c r="AP18" s="22"/>
      <c r="AQ18" s="19" t="s">
        <v>72</v>
      </c>
      <c r="AR18" s="23" t="s">
        <v>73</v>
      </c>
      <c r="AS18" s="21" t="s">
        <v>72</v>
      </c>
      <c r="AT18" s="23">
        <v>2018</v>
      </c>
      <c r="AU18" s="23" t="s">
        <v>72</v>
      </c>
      <c r="AV18" s="27"/>
      <c r="AW18" s="23" t="s">
        <v>72</v>
      </c>
      <c r="AX18" s="23" t="s">
        <v>72</v>
      </c>
      <c r="AY18" s="21" t="s">
        <v>72</v>
      </c>
      <c r="AZ18" s="26" t="s">
        <v>72</v>
      </c>
      <c r="BA18" s="21" t="s">
        <v>72</v>
      </c>
      <c r="BB18" s="21" t="s">
        <v>72</v>
      </c>
      <c r="BC18" s="21" t="s">
        <v>72</v>
      </c>
      <c r="BD18" s="21" t="s">
        <v>72</v>
      </c>
      <c r="BE18" s="24" t="s">
        <v>72</v>
      </c>
      <c r="BF18" s="21" t="s">
        <v>76</v>
      </c>
      <c r="BG18" s="25" t="s">
        <v>73</v>
      </c>
      <c r="BH18" s="25" t="s">
        <v>76</v>
      </c>
      <c r="BI18" s="25" t="s">
        <v>73</v>
      </c>
      <c r="BJ18" s="31">
        <v>0</v>
      </c>
      <c r="BK18" s="21" t="s">
        <v>73</v>
      </c>
    </row>
    <row r="19" spans="1:63" ht="15" customHeight="1" x14ac:dyDescent="0.2">
      <c r="A19" s="18" t="s">
        <v>134</v>
      </c>
      <c r="B19" s="19">
        <v>2017</v>
      </c>
      <c r="C19" s="35" t="s">
        <v>135</v>
      </c>
      <c r="D19" s="21">
        <v>1</v>
      </c>
      <c r="E19" s="21" t="s">
        <v>136</v>
      </c>
      <c r="F19" s="21">
        <v>36</v>
      </c>
      <c r="G19" s="23">
        <v>53</v>
      </c>
      <c r="H19" s="24">
        <v>53</v>
      </c>
      <c r="I19" s="21">
        <v>1</v>
      </c>
      <c r="J19" s="23">
        <v>2</v>
      </c>
      <c r="K19" s="25">
        <v>8599</v>
      </c>
      <c r="L19" s="26" t="s">
        <v>72</v>
      </c>
      <c r="M19" s="23">
        <v>10</v>
      </c>
      <c r="N19" s="23" t="s">
        <v>72</v>
      </c>
      <c r="O19" s="23" t="s">
        <v>73</v>
      </c>
      <c r="P19" s="23" t="s">
        <v>72</v>
      </c>
      <c r="Q19" s="23" t="s">
        <v>73</v>
      </c>
      <c r="R19" s="23" t="s">
        <v>81</v>
      </c>
      <c r="S19" s="23" t="s">
        <v>72</v>
      </c>
      <c r="T19" s="23" t="s">
        <v>72</v>
      </c>
      <c r="U19" s="24" t="s">
        <v>73</v>
      </c>
      <c r="V19" s="19" t="s">
        <v>72</v>
      </c>
      <c r="W19" s="21">
        <v>1</v>
      </c>
      <c r="X19" s="21">
        <v>2</v>
      </c>
      <c r="Y19" s="23" t="s">
        <v>73</v>
      </c>
      <c r="Z19" s="23">
        <v>0</v>
      </c>
      <c r="AA19" s="19" t="s">
        <v>72</v>
      </c>
      <c r="AB19" s="23" t="s">
        <v>133</v>
      </c>
      <c r="AC19" s="27"/>
      <c r="AD19" s="26" t="s">
        <v>73</v>
      </c>
      <c r="AE19" s="21" t="s">
        <v>73</v>
      </c>
      <c r="AF19" s="28"/>
      <c r="AG19" s="28"/>
      <c r="AH19" s="24" t="s">
        <v>73</v>
      </c>
      <c r="AI19" s="19" t="s">
        <v>137</v>
      </c>
      <c r="AJ19" s="23" t="s">
        <v>73</v>
      </c>
      <c r="AK19" s="22"/>
      <c r="AL19" s="23" t="s">
        <v>72</v>
      </c>
      <c r="AM19" s="23" t="s">
        <v>73</v>
      </c>
      <c r="AN19" s="22"/>
      <c r="AO19" s="21" t="s">
        <v>72</v>
      </c>
      <c r="AP19" s="23" t="s">
        <v>138</v>
      </c>
      <c r="AQ19" s="19" t="s">
        <v>72</v>
      </c>
      <c r="AR19" s="21" t="s">
        <v>73</v>
      </c>
      <c r="AS19" s="21" t="s">
        <v>72</v>
      </c>
      <c r="AT19" s="21">
        <v>2018</v>
      </c>
      <c r="AU19" s="21" t="s">
        <v>73</v>
      </c>
      <c r="AV19" s="29" t="s">
        <v>73</v>
      </c>
      <c r="AW19" s="21" t="s">
        <v>72</v>
      </c>
      <c r="AX19" s="23" t="s">
        <v>73</v>
      </c>
      <c r="AY19" s="23" t="s">
        <v>73</v>
      </c>
      <c r="AZ19" s="26" t="s">
        <v>72</v>
      </c>
      <c r="BA19" s="21" t="s">
        <v>72</v>
      </c>
      <c r="BB19" s="21" t="s">
        <v>72</v>
      </c>
      <c r="BC19" s="21" t="s">
        <v>72</v>
      </c>
      <c r="BD19" s="21" t="s">
        <v>72</v>
      </c>
      <c r="BE19" s="24" t="s">
        <v>72</v>
      </c>
      <c r="BF19" s="21" t="s">
        <v>73</v>
      </c>
      <c r="BG19" s="25" t="s">
        <v>73</v>
      </c>
      <c r="BH19" s="25" t="s">
        <v>73</v>
      </c>
      <c r="BI19" s="25" t="s">
        <v>73</v>
      </c>
      <c r="BJ19" s="31">
        <v>1</v>
      </c>
      <c r="BK19" s="21" t="s">
        <v>72</v>
      </c>
    </row>
    <row r="20" spans="1:63" ht="15" customHeight="1" x14ac:dyDescent="0.2">
      <c r="A20" s="33" t="s">
        <v>139</v>
      </c>
      <c r="B20" s="19">
        <v>2015</v>
      </c>
      <c r="C20" s="20" t="s">
        <v>78</v>
      </c>
      <c r="D20" s="21">
        <v>0</v>
      </c>
      <c r="E20" s="22"/>
      <c r="F20" s="22"/>
      <c r="G20" s="23">
        <v>24</v>
      </c>
      <c r="H20" s="24">
        <v>24</v>
      </c>
      <c r="I20" s="21">
        <v>1</v>
      </c>
      <c r="J20" s="21">
        <v>0</v>
      </c>
      <c r="K20" s="25">
        <v>8117</v>
      </c>
      <c r="L20" s="26" t="s">
        <v>72</v>
      </c>
      <c r="M20" s="23" t="s">
        <v>140</v>
      </c>
      <c r="N20" s="23" t="s">
        <v>72</v>
      </c>
      <c r="O20" s="34"/>
      <c r="P20" s="23" t="s">
        <v>72</v>
      </c>
      <c r="Q20" s="23" t="s">
        <v>72</v>
      </c>
      <c r="R20" s="23" t="s">
        <v>73</v>
      </c>
      <c r="S20" s="23" t="s">
        <v>72</v>
      </c>
      <c r="T20" s="23" t="s">
        <v>73</v>
      </c>
      <c r="U20" s="24" t="s">
        <v>73</v>
      </c>
      <c r="V20" s="19" t="s">
        <v>73</v>
      </c>
      <c r="W20" s="22"/>
      <c r="X20" s="22"/>
      <c r="Y20" s="23" t="s">
        <v>72</v>
      </c>
      <c r="Z20" s="23">
        <v>2</v>
      </c>
      <c r="AA20" s="26" t="s">
        <v>73</v>
      </c>
      <c r="AB20" s="22"/>
      <c r="AC20" s="27"/>
      <c r="AD20" s="26" t="s">
        <v>73</v>
      </c>
      <c r="AE20" s="21" t="s">
        <v>72</v>
      </c>
      <c r="AF20" s="39" t="s">
        <v>73</v>
      </c>
      <c r="AG20" s="28"/>
      <c r="AH20" s="24" t="s">
        <v>73</v>
      </c>
      <c r="AI20" s="19" t="s">
        <v>73</v>
      </c>
      <c r="AJ20" s="23" t="s">
        <v>73</v>
      </c>
      <c r="AK20" s="22"/>
      <c r="AL20" s="23" t="s">
        <v>73</v>
      </c>
      <c r="AM20" s="23" t="s">
        <v>72</v>
      </c>
      <c r="AN20" s="23">
        <v>1</v>
      </c>
      <c r="AO20" s="21" t="s">
        <v>73</v>
      </c>
      <c r="AP20" s="22"/>
      <c r="AQ20" s="19" t="s">
        <v>97</v>
      </c>
      <c r="AR20" s="21" t="s">
        <v>98</v>
      </c>
      <c r="AS20" s="21" t="s">
        <v>72</v>
      </c>
      <c r="AT20" s="21">
        <v>2017</v>
      </c>
      <c r="AU20" s="21" t="s">
        <v>72</v>
      </c>
      <c r="AV20" s="27"/>
      <c r="AW20" s="23" t="s">
        <v>72</v>
      </c>
      <c r="AX20" s="21" t="s">
        <v>72</v>
      </c>
      <c r="AY20" s="21" t="s">
        <v>72</v>
      </c>
      <c r="AZ20" s="19" t="s">
        <v>72</v>
      </c>
      <c r="BA20" s="21" t="s">
        <v>72</v>
      </c>
      <c r="BB20" s="21" t="s">
        <v>72</v>
      </c>
      <c r="BC20" s="21" t="s">
        <v>72</v>
      </c>
      <c r="BD20" s="21" t="s">
        <v>72</v>
      </c>
      <c r="BE20" s="24" t="s">
        <v>73</v>
      </c>
      <c r="BF20" s="21" t="s">
        <v>73</v>
      </c>
      <c r="BG20" s="25" t="s">
        <v>73</v>
      </c>
      <c r="BH20" s="25" t="s">
        <v>73</v>
      </c>
      <c r="BI20" s="25" t="s">
        <v>73</v>
      </c>
      <c r="BJ20" s="31">
        <v>0</v>
      </c>
      <c r="BK20" s="21" t="s">
        <v>73</v>
      </c>
    </row>
    <row r="21" spans="1:63" ht="15" customHeight="1" x14ac:dyDescent="0.2">
      <c r="A21" s="18" t="s">
        <v>141</v>
      </c>
      <c r="B21" s="19">
        <v>2016</v>
      </c>
      <c r="C21" s="20" t="s">
        <v>86</v>
      </c>
      <c r="D21" s="21">
        <v>0</v>
      </c>
      <c r="E21" s="22"/>
      <c r="F21" s="22"/>
      <c r="G21" s="23">
        <v>54</v>
      </c>
      <c r="H21" s="24">
        <v>54</v>
      </c>
      <c r="I21" s="21">
        <v>1</v>
      </c>
      <c r="J21" s="21">
        <v>4</v>
      </c>
      <c r="K21" s="25">
        <v>20124</v>
      </c>
      <c r="L21" s="26" t="s">
        <v>72</v>
      </c>
      <c r="M21" s="40">
        <v>5</v>
      </c>
      <c r="N21" s="23" t="s">
        <v>72</v>
      </c>
      <c r="O21" s="23" t="s">
        <v>73</v>
      </c>
      <c r="P21" s="23" t="s">
        <v>72</v>
      </c>
      <c r="Q21" s="23" t="s">
        <v>72</v>
      </c>
      <c r="R21" s="23" t="s">
        <v>72</v>
      </c>
      <c r="S21" s="23" t="s">
        <v>72</v>
      </c>
      <c r="T21" s="23" t="s">
        <v>72</v>
      </c>
      <c r="U21" s="24" t="s">
        <v>73</v>
      </c>
      <c r="V21" s="19" t="s">
        <v>72</v>
      </c>
      <c r="W21" s="21">
        <v>1</v>
      </c>
      <c r="X21" s="21">
        <v>4</v>
      </c>
      <c r="Y21" s="23" t="s">
        <v>73</v>
      </c>
      <c r="Z21" s="23">
        <v>0</v>
      </c>
      <c r="AA21" s="19" t="s">
        <v>72</v>
      </c>
      <c r="AB21" s="23" t="s">
        <v>142</v>
      </c>
      <c r="AC21" s="24"/>
      <c r="AD21" s="26" t="s">
        <v>73</v>
      </c>
      <c r="AE21" s="23" t="s">
        <v>73</v>
      </c>
      <c r="AF21" s="28"/>
      <c r="AG21" s="28"/>
      <c r="AH21" s="24" t="s">
        <v>73</v>
      </c>
      <c r="AI21" s="19" t="s">
        <v>73</v>
      </c>
      <c r="AJ21" s="23" t="s">
        <v>73</v>
      </c>
      <c r="AK21" s="22"/>
      <c r="AL21" s="23" t="s">
        <v>72</v>
      </c>
      <c r="AM21" s="23" t="s">
        <v>73</v>
      </c>
      <c r="AN21" s="22"/>
      <c r="AO21" s="36" t="s">
        <v>72</v>
      </c>
      <c r="AP21" s="36" t="s">
        <v>143</v>
      </c>
      <c r="AQ21" s="19" t="s">
        <v>72</v>
      </c>
      <c r="AR21" s="21" t="s">
        <v>73</v>
      </c>
      <c r="AS21" s="21" t="s">
        <v>72</v>
      </c>
      <c r="AT21" s="23">
        <v>2018</v>
      </c>
      <c r="AU21" s="23" t="s">
        <v>72</v>
      </c>
      <c r="AV21" s="27"/>
      <c r="AW21" s="23" t="s">
        <v>72</v>
      </c>
      <c r="AX21" s="23" t="s">
        <v>72</v>
      </c>
      <c r="AY21" s="21" t="s">
        <v>72</v>
      </c>
      <c r="AZ21" s="26" t="s">
        <v>72</v>
      </c>
      <c r="BA21" s="36" t="s">
        <v>72</v>
      </c>
      <c r="BB21" s="21" t="s">
        <v>72</v>
      </c>
      <c r="BC21" s="21" t="s">
        <v>72</v>
      </c>
      <c r="BD21" s="21" t="s">
        <v>72</v>
      </c>
      <c r="BE21" s="24" t="s">
        <v>75</v>
      </c>
      <c r="BF21" s="21" t="s">
        <v>73</v>
      </c>
      <c r="BG21" s="25" t="s">
        <v>72</v>
      </c>
      <c r="BH21" s="25" t="s">
        <v>72</v>
      </c>
      <c r="BI21" s="25" t="s">
        <v>73</v>
      </c>
      <c r="BJ21" s="31">
        <v>1</v>
      </c>
      <c r="BK21" s="21" t="s">
        <v>72</v>
      </c>
    </row>
    <row r="22" spans="1:63" ht="15" customHeight="1" x14ac:dyDescent="0.2">
      <c r="A22" s="33" t="s">
        <v>144</v>
      </c>
      <c r="B22" s="19">
        <v>2013</v>
      </c>
      <c r="C22" s="20" t="s">
        <v>100</v>
      </c>
      <c r="D22" s="21">
        <v>0</v>
      </c>
      <c r="E22" s="22"/>
      <c r="F22" s="22"/>
      <c r="G22" s="23">
        <v>22</v>
      </c>
      <c r="H22" s="24">
        <v>14</v>
      </c>
      <c r="I22" s="21">
        <v>1</v>
      </c>
      <c r="J22" s="21">
        <v>0</v>
      </c>
      <c r="K22" s="31">
        <v>5239</v>
      </c>
      <c r="L22" s="26" t="s">
        <v>72</v>
      </c>
      <c r="M22" s="34"/>
      <c r="N22" s="23" t="s">
        <v>72</v>
      </c>
      <c r="O22" s="23" t="s">
        <v>73</v>
      </c>
      <c r="P22" s="23" t="s">
        <v>72</v>
      </c>
      <c r="Q22" s="34"/>
      <c r="R22" s="23" t="s">
        <v>73</v>
      </c>
      <c r="S22" s="23" t="s">
        <v>72</v>
      </c>
      <c r="T22" s="23" t="s">
        <v>73</v>
      </c>
      <c r="U22" s="24" t="s">
        <v>73</v>
      </c>
      <c r="V22" s="19" t="s">
        <v>72</v>
      </c>
      <c r="W22" s="21">
        <v>1</v>
      </c>
      <c r="X22" s="21">
        <v>2</v>
      </c>
      <c r="Y22" s="23" t="s">
        <v>72</v>
      </c>
      <c r="Z22" s="23">
        <v>4</v>
      </c>
      <c r="AA22" s="19" t="s">
        <v>72</v>
      </c>
      <c r="AB22" s="23" t="s">
        <v>145</v>
      </c>
      <c r="AC22" s="24" t="s">
        <v>146</v>
      </c>
      <c r="AD22" s="26" t="s">
        <v>73</v>
      </c>
      <c r="AE22" s="21" t="s">
        <v>73</v>
      </c>
      <c r="AF22" s="28"/>
      <c r="AG22" s="28"/>
      <c r="AH22" s="24" t="s">
        <v>73</v>
      </c>
      <c r="AI22" s="19" t="s">
        <v>73</v>
      </c>
      <c r="AJ22" s="23" t="s">
        <v>72</v>
      </c>
      <c r="AK22" s="23" t="s">
        <v>147</v>
      </c>
      <c r="AL22" s="23" t="s">
        <v>73</v>
      </c>
      <c r="AM22" s="23" t="s">
        <v>72</v>
      </c>
      <c r="AN22" s="23">
        <v>1</v>
      </c>
      <c r="AO22" s="21" t="s">
        <v>73</v>
      </c>
      <c r="AP22" s="22"/>
      <c r="AQ22" s="19" t="s">
        <v>97</v>
      </c>
      <c r="AR22" s="21" t="s">
        <v>98</v>
      </c>
      <c r="AS22" s="21" t="s">
        <v>73</v>
      </c>
      <c r="AT22" s="22"/>
      <c r="AU22" s="22"/>
      <c r="AV22" s="24">
        <v>2019</v>
      </c>
      <c r="AW22" s="23" t="s">
        <v>72</v>
      </c>
      <c r="AX22" s="21" t="s">
        <v>72</v>
      </c>
      <c r="AY22" s="21" t="s">
        <v>72</v>
      </c>
      <c r="AZ22" s="19" t="s">
        <v>72</v>
      </c>
      <c r="BA22" s="21" t="s">
        <v>72</v>
      </c>
      <c r="BB22" s="21" t="s">
        <v>72</v>
      </c>
      <c r="BC22" s="21" t="s">
        <v>72</v>
      </c>
      <c r="BD22" s="21" t="s">
        <v>72</v>
      </c>
      <c r="BE22" s="24" t="s">
        <v>75</v>
      </c>
      <c r="BF22" s="21" t="s">
        <v>73</v>
      </c>
      <c r="BG22" s="25" t="s">
        <v>73</v>
      </c>
      <c r="BH22" s="25" t="s">
        <v>73</v>
      </c>
      <c r="BI22" s="25" t="s">
        <v>73</v>
      </c>
      <c r="BJ22" s="31">
        <v>1</v>
      </c>
      <c r="BK22" s="21" t="s">
        <v>72</v>
      </c>
    </row>
    <row r="23" spans="1:63" ht="15" customHeight="1" x14ac:dyDescent="0.2">
      <c r="A23" s="18" t="s">
        <v>148</v>
      </c>
      <c r="B23" s="19">
        <v>2016</v>
      </c>
      <c r="C23" s="20" t="s">
        <v>131</v>
      </c>
      <c r="D23" s="21">
        <v>0</v>
      </c>
      <c r="E23" s="22"/>
      <c r="F23" s="22"/>
      <c r="G23" s="23">
        <v>32</v>
      </c>
      <c r="H23" s="24">
        <v>14</v>
      </c>
      <c r="I23" s="21">
        <v>1</v>
      </c>
      <c r="J23" s="21">
        <v>0</v>
      </c>
      <c r="K23" s="25">
        <v>7614</v>
      </c>
      <c r="L23" s="26" t="s">
        <v>72</v>
      </c>
      <c r="M23" s="23" t="s">
        <v>149</v>
      </c>
      <c r="N23" s="23" t="s">
        <v>72</v>
      </c>
      <c r="O23" s="23" t="s">
        <v>73</v>
      </c>
      <c r="P23" s="23" t="s">
        <v>73</v>
      </c>
      <c r="Q23" s="23" t="s">
        <v>73</v>
      </c>
      <c r="R23" s="23" t="s">
        <v>73</v>
      </c>
      <c r="S23" s="23" t="s">
        <v>72</v>
      </c>
      <c r="T23" s="23" t="s">
        <v>73</v>
      </c>
      <c r="U23" s="24" t="s">
        <v>72</v>
      </c>
      <c r="V23" s="19" t="s">
        <v>72</v>
      </c>
      <c r="W23" s="21">
        <v>1</v>
      </c>
      <c r="X23" s="21">
        <v>2</v>
      </c>
      <c r="Y23" s="22"/>
      <c r="Z23" s="22"/>
      <c r="AA23" s="19" t="s">
        <v>73</v>
      </c>
      <c r="AB23" s="22"/>
      <c r="AC23" s="27"/>
      <c r="AD23" s="26" t="s">
        <v>73</v>
      </c>
      <c r="AE23" s="21" t="s">
        <v>73</v>
      </c>
      <c r="AF23" s="28"/>
      <c r="AG23" s="28"/>
      <c r="AH23" s="24" t="s">
        <v>73</v>
      </c>
      <c r="AI23" s="19" t="s">
        <v>73</v>
      </c>
      <c r="AJ23" s="22"/>
      <c r="AK23" s="22"/>
      <c r="AL23" s="23" t="s">
        <v>73</v>
      </c>
      <c r="AM23" s="22"/>
      <c r="AN23" s="22"/>
      <c r="AO23" s="21" t="s">
        <v>73</v>
      </c>
      <c r="AP23" s="22"/>
      <c r="AQ23" s="19" t="s">
        <v>72</v>
      </c>
      <c r="AR23" s="21" t="s">
        <v>73</v>
      </c>
      <c r="AS23" s="22"/>
      <c r="AT23" s="22"/>
      <c r="AU23" s="22"/>
      <c r="AV23" s="27"/>
      <c r="AW23" s="23" t="s">
        <v>72</v>
      </c>
      <c r="AX23" s="21" t="s">
        <v>73</v>
      </c>
      <c r="AY23" s="21" t="s">
        <v>72</v>
      </c>
      <c r="AZ23" s="19" t="s">
        <v>72</v>
      </c>
      <c r="BA23" s="21" t="s">
        <v>72</v>
      </c>
      <c r="BB23" s="21" t="s">
        <v>72</v>
      </c>
      <c r="BC23" s="21" t="s">
        <v>72</v>
      </c>
      <c r="BD23" s="21" t="s">
        <v>72</v>
      </c>
      <c r="BE23" s="24" t="s">
        <v>75</v>
      </c>
      <c r="BF23" s="21" t="s">
        <v>73</v>
      </c>
      <c r="BG23" s="25" t="s">
        <v>73</v>
      </c>
      <c r="BH23" s="25" t="s">
        <v>73</v>
      </c>
      <c r="BI23" s="25" t="s">
        <v>73</v>
      </c>
      <c r="BJ23" s="31">
        <v>1</v>
      </c>
      <c r="BK23" s="21" t="s">
        <v>72</v>
      </c>
    </row>
    <row r="24" spans="1:63" ht="15" customHeight="1" x14ac:dyDescent="0.2">
      <c r="A24" s="18" t="s">
        <v>150</v>
      </c>
      <c r="B24" s="41">
        <v>2016</v>
      </c>
      <c r="C24" s="42" t="s">
        <v>86</v>
      </c>
      <c r="D24" s="43">
        <v>0</v>
      </c>
      <c r="E24" s="44"/>
      <c r="F24" s="44"/>
      <c r="G24" s="45">
        <v>27</v>
      </c>
      <c r="H24" s="46">
        <v>27</v>
      </c>
      <c r="I24" s="21">
        <v>1</v>
      </c>
      <c r="J24" s="21">
        <v>4</v>
      </c>
      <c r="K24" s="25">
        <v>12142</v>
      </c>
      <c r="L24" s="26" t="s">
        <v>72</v>
      </c>
      <c r="M24" s="23" t="s">
        <v>151</v>
      </c>
      <c r="N24" s="23" t="s">
        <v>72</v>
      </c>
      <c r="O24" s="23" t="s">
        <v>73</v>
      </c>
      <c r="P24" s="23" t="s">
        <v>73</v>
      </c>
      <c r="Q24" s="23" t="s">
        <v>72</v>
      </c>
      <c r="R24" s="23" t="s">
        <v>81</v>
      </c>
      <c r="S24" s="23" t="s">
        <v>72</v>
      </c>
      <c r="T24" s="23" t="s">
        <v>73</v>
      </c>
      <c r="U24" s="46" t="s">
        <v>72</v>
      </c>
      <c r="V24" s="41" t="s">
        <v>73</v>
      </c>
      <c r="W24" s="44"/>
      <c r="X24" s="44"/>
      <c r="Y24" s="45" t="s">
        <v>73</v>
      </c>
      <c r="Z24" s="45">
        <v>0</v>
      </c>
      <c r="AA24" s="47" t="s">
        <v>73</v>
      </c>
      <c r="AB24" s="44"/>
      <c r="AC24" s="48"/>
      <c r="AD24" s="26" t="s">
        <v>73</v>
      </c>
      <c r="AE24" s="21" t="s">
        <v>73</v>
      </c>
      <c r="AF24" s="28"/>
      <c r="AG24" s="28"/>
      <c r="AH24" s="24" t="s">
        <v>72</v>
      </c>
      <c r="AI24" s="26" t="s">
        <v>73</v>
      </c>
      <c r="AJ24" s="23" t="s">
        <v>73</v>
      </c>
      <c r="AK24" s="22"/>
      <c r="AL24" s="23" t="s">
        <v>73</v>
      </c>
      <c r="AM24" s="23" t="s">
        <v>73</v>
      </c>
      <c r="AN24" s="22"/>
      <c r="AO24" s="23" t="s">
        <v>73</v>
      </c>
      <c r="AP24" s="22"/>
      <c r="AQ24" s="41" t="s">
        <v>72</v>
      </c>
      <c r="AR24" s="43" t="s">
        <v>73</v>
      </c>
      <c r="AS24" s="43" t="s">
        <v>73</v>
      </c>
      <c r="AT24" s="44"/>
      <c r="AU24" s="44"/>
      <c r="AV24" s="46" t="s">
        <v>73</v>
      </c>
      <c r="AW24" s="45" t="s">
        <v>72</v>
      </c>
      <c r="AX24" s="43" t="s">
        <v>73</v>
      </c>
      <c r="AY24" s="43" t="s">
        <v>72</v>
      </c>
      <c r="AZ24" s="19" t="s">
        <v>72</v>
      </c>
      <c r="BA24" s="21" t="s">
        <v>72</v>
      </c>
      <c r="BB24" s="21" t="s">
        <v>73</v>
      </c>
      <c r="BC24" s="21" t="s">
        <v>73</v>
      </c>
      <c r="BD24" s="21" t="s">
        <v>72</v>
      </c>
      <c r="BE24" s="24" t="s">
        <v>72</v>
      </c>
      <c r="BF24" s="21" t="s">
        <v>73</v>
      </c>
      <c r="BG24" s="23" t="s">
        <v>73</v>
      </c>
      <c r="BH24" s="23" t="s">
        <v>72</v>
      </c>
      <c r="BI24" s="23" t="s">
        <v>73</v>
      </c>
      <c r="BJ24" s="31">
        <v>0</v>
      </c>
      <c r="BK24" s="21" t="s">
        <v>73</v>
      </c>
    </row>
    <row r="25" spans="1:63" x14ac:dyDescent="0.2">
      <c r="A25" s="49" t="s">
        <v>152</v>
      </c>
      <c r="B25" s="50"/>
      <c r="C25" s="51"/>
      <c r="D25" s="51"/>
      <c r="E25" s="51"/>
      <c r="F25" s="51"/>
      <c r="G25" s="51"/>
      <c r="H25" s="52"/>
      <c r="I25" s="53"/>
      <c r="J25" s="53"/>
      <c r="K25" s="53"/>
      <c r="L25" s="54"/>
      <c r="M25" s="55"/>
      <c r="N25" s="55"/>
      <c r="O25" s="55"/>
      <c r="P25" s="55"/>
      <c r="Q25" s="53"/>
      <c r="R25" s="53"/>
      <c r="S25" s="53"/>
      <c r="T25" s="53"/>
      <c r="U25" s="52"/>
      <c r="V25" s="50"/>
      <c r="W25" s="51"/>
      <c r="X25" s="51"/>
      <c r="Y25" s="51"/>
      <c r="Z25" s="51"/>
      <c r="AA25" s="51"/>
      <c r="AB25" s="51"/>
      <c r="AC25" s="56"/>
      <c r="AD25" s="53"/>
      <c r="AE25" s="53"/>
      <c r="AF25" s="53"/>
      <c r="AG25" s="53"/>
      <c r="AH25" s="53"/>
      <c r="AI25" s="54"/>
      <c r="AJ25" s="53"/>
      <c r="AK25" s="53"/>
      <c r="AL25" s="53"/>
      <c r="AM25" s="53"/>
      <c r="AN25" s="53">
        <f>SUM(AN16:AN23)</f>
        <v>15</v>
      </c>
      <c r="AO25" s="53"/>
      <c r="AP25" s="53"/>
      <c r="AQ25" s="50"/>
      <c r="AR25" s="51"/>
      <c r="AS25" s="51"/>
      <c r="AT25" s="51"/>
      <c r="AU25" s="51"/>
      <c r="AV25" s="52"/>
      <c r="AW25" s="53"/>
      <c r="AX25" s="53"/>
      <c r="AY25" s="53"/>
      <c r="AZ25" s="54"/>
      <c r="BA25" s="53"/>
      <c r="BB25" s="53"/>
      <c r="BC25" s="53"/>
      <c r="BD25" s="53"/>
      <c r="BE25" s="56"/>
      <c r="BF25" s="53"/>
      <c r="BG25" s="53"/>
      <c r="BH25" s="53"/>
      <c r="BI25" s="53"/>
      <c r="BJ25" s="53"/>
      <c r="BK25" s="53"/>
    </row>
    <row r="26" spans="1:63" x14ac:dyDescent="0.2">
      <c r="A26" s="57" t="s">
        <v>153</v>
      </c>
      <c r="B26" s="58">
        <f>COUNTIF($B$3:$B$24,"2013")</f>
        <v>2</v>
      </c>
      <c r="C26" s="23"/>
      <c r="D26" s="58">
        <f>COUNTIF(D3:D24,"0")</f>
        <v>12</v>
      </c>
      <c r="E26" s="58"/>
      <c r="F26" s="58"/>
      <c r="G26" s="58"/>
      <c r="H26" s="59"/>
      <c r="I26" s="58"/>
      <c r="J26" s="58">
        <f>COUNTIF(J3:J24,"0")</f>
        <v>8</v>
      </c>
      <c r="K26" s="58"/>
      <c r="L26" s="60"/>
      <c r="M26" s="58"/>
      <c r="N26" s="58"/>
      <c r="O26" s="58"/>
      <c r="P26" s="58"/>
      <c r="Q26" s="58"/>
      <c r="R26" s="58"/>
      <c r="S26" s="58"/>
      <c r="T26" s="58"/>
      <c r="U26" s="59"/>
      <c r="V26" s="60"/>
      <c r="W26" s="58">
        <f>COUNTIF(W3:W24,"0")</f>
        <v>2</v>
      </c>
      <c r="X26" s="58">
        <f>COUNTIF(X3:X24,"0")</f>
        <v>3</v>
      </c>
      <c r="Y26" s="58"/>
      <c r="Z26" s="58"/>
      <c r="AA26" s="58"/>
      <c r="AB26" s="58"/>
      <c r="AC26" s="59"/>
      <c r="AD26" s="58"/>
      <c r="AE26" s="58"/>
      <c r="AF26" s="58"/>
      <c r="AG26" s="58"/>
      <c r="AH26" s="58"/>
      <c r="AI26" s="60"/>
      <c r="AJ26" s="58"/>
      <c r="AK26" s="58"/>
      <c r="AL26" s="58"/>
      <c r="AM26" s="58"/>
      <c r="AN26" s="58"/>
      <c r="AO26" s="58"/>
      <c r="AP26" s="58"/>
      <c r="AQ26" s="60"/>
      <c r="AR26" s="58"/>
      <c r="AS26" s="58"/>
      <c r="AT26" s="58"/>
      <c r="AU26" s="58"/>
      <c r="AV26" s="59"/>
      <c r="AW26" s="58"/>
      <c r="AX26" s="58"/>
      <c r="AY26" s="58"/>
      <c r="AZ26" s="60"/>
      <c r="BA26" s="58"/>
      <c r="BB26" s="58"/>
      <c r="BC26" s="58"/>
      <c r="BD26" s="21"/>
      <c r="BE26" s="59"/>
      <c r="BF26" s="58"/>
      <c r="BG26" s="58"/>
      <c r="BH26" s="58"/>
      <c r="BI26" s="58"/>
      <c r="BJ26" s="58">
        <f>COUNTIF(BJ3:BJ24,"0")</f>
        <v>5</v>
      </c>
      <c r="BK26" s="58"/>
    </row>
    <row r="27" spans="1:63" x14ac:dyDescent="0.2">
      <c r="A27" s="57" t="s">
        <v>154</v>
      </c>
      <c r="B27" s="58">
        <f>COUNTIF($B$3:$B$24,"2014")</f>
        <v>2</v>
      </c>
      <c r="C27" s="23"/>
      <c r="D27" s="58">
        <f>COUNTIF(D3:D24,"1")</f>
        <v>10</v>
      </c>
      <c r="E27" s="58"/>
      <c r="F27" s="58"/>
      <c r="G27" s="58"/>
      <c r="H27" s="59"/>
      <c r="I27" s="58">
        <f>COUNTIF(I3:I24,"1")</f>
        <v>21</v>
      </c>
      <c r="J27" s="58">
        <f>COUNTIF(J3:J24,"1")</f>
        <v>4</v>
      </c>
      <c r="K27" s="58"/>
      <c r="L27" s="60"/>
      <c r="M27" s="58"/>
      <c r="N27" s="58"/>
      <c r="O27" s="58"/>
      <c r="P27" s="58"/>
      <c r="Q27" s="58"/>
      <c r="R27" s="58"/>
      <c r="S27" s="58"/>
      <c r="T27" s="58"/>
      <c r="U27" s="59"/>
      <c r="V27" s="60"/>
      <c r="W27" s="58">
        <f>COUNTIF(W3:W24,"1")</f>
        <v>13</v>
      </c>
      <c r="X27" s="58">
        <f>COUNTIF(X3:X24,"1")</f>
        <v>1</v>
      </c>
      <c r="Y27" s="58"/>
      <c r="Z27" s="58"/>
      <c r="AA27" s="58"/>
      <c r="AB27" s="58"/>
      <c r="AC27" s="59"/>
      <c r="AD27" s="58"/>
      <c r="AE27" s="58"/>
      <c r="AF27" s="58"/>
      <c r="AG27" s="58">
        <f>COUNTIF(AG3:AG24,"1")</f>
        <v>0</v>
      </c>
      <c r="AH27" s="58"/>
      <c r="AI27" s="60"/>
      <c r="AJ27" s="58"/>
      <c r="AK27" s="58"/>
      <c r="AL27" s="58"/>
      <c r="AM27" s="58"/>
      <c r="AN27" s="58"/>
      <c r="AO27" s="58"/>
      <c r="AP27" s="58"/>
      <c r="AQ27" s="60"/>
      <c r="AR27" s="58"/>
      <c r="AS27" s="58"/>
      <c r="AT27" s="58"/>
      <c r="AU27" s="58"/>
      <c r="AV27" s="59"/>
      <c r="AW27" s="58"/>
      <c r="AX27" s="58"/>
      <c r="AY27" s="58"/>
      <c r="AZ27" s="60"/>
      <c r="BA27" s="58"/>
      <c r="BB27" s="58"/>
      <c r="BC27" s="58"/>
      <c r="BD27" s="58"/>
      <c r="BE27" s="59"/>
      <c r="BF27" s="58"/>
      <c r="BG27" s="58"/>
      <c r="BH27" s="58"/>
      <c r="BI27" s="58"/>
      <c r="BJ27" s="58">
        <f>COUNTIF(BJ3:BJ24,"1")</f>
        <v>15</v>
      </c>
      <c r="BK27" s="58"/>
    </row>
    <row r="28" spans="1:63" x14ac:dyDescent="0.2">
      <c r="A28" s="57" t="s">
        <v>155</v>
      </c>
      <c r="B28" s="58">
        <f>COUNTIF($B$3:$B$24,"2015")</f>
        <v>4</v>
      </c>
      <c r="C28" s="23"/>
      <c r="D28" s="58"/>
      <c r="E28" s="58"/>
      <c r="F28" s="58"/>
      <c r="G28" s="58"/>
      <c r="H28" s="59"/>
      <c r="I28" s="58">
        <f>COUNTIF(I3:I24,"2")</f>
        <v>1</v>
      </c>
      <c r="J28" s="58">
        <f>COUNTIF(J3:J24,"2")</f>
        <v>2</v>
      </c>
      <c r="K28" s="58"/>
      <c r="L28" s="60"/>
      <c r="M28" s="58"/>
      <c r="N28" s="58"/>
      <c r="O28" s="58"/>
      <c r="P28" s="58"/>
      <c r="Q28" s="58"/>
      <c r="R28" s="58"/>
      <c r="S28" s="58"/>
      <c r="T28" s="58"/>
      <c r="U28" s="59"/>
      <c r="V28" s="60"/>
      <c r="W28" s="58">
        <f>COUNTIF(W3:W24,"2")</f>
        <v>1</v>
      </c>
      <c r="X28" s="58">
        <f>COUNTIF(X3:X24,"2")</f>
        <v>7</v>
      </c>
      <c r="Y28" s="58"/>
      <c r="Z28" s="58"/>
      <c r="AA28" s="58"/>
      <c r="AB28" s="58"/>
      <c r="AC28" s="59"/>
      <c r="AD28" s="58"/>
      <c r="AE28" s="58"/>
      <c r="AF28" s="58"/>
      <c r="AG28" s="58">
        <f>COUNTIF(AG3:AG24,"2")</f>
        <v>5</v>
      </c>
      <c r="AH28" s="58"/>
      <c r="AI28" s="60"/>
      <c r="AJ28" s="58"/>
      <c r="AK28" s="58"/>
      <c r="AL28" s="58"/>
      <c r="AM28" s="58"/>
      <c r="AN28" s="58"/>
      <c r="AO28" s="58"/>
      <c r="AP28" s="58"/>
      <c r="AQ28" s="60"/>
      <c r="AR28" s="58"/>
      <c r="AS28" s="58"/>
      <c r="AT28" s="58"/>
      <c r="AU28" s="58"/>
      <c r="AV28" s="59"/>
      <c r="AW28" s="58"/>
      <c r="AX28" s="58"/>
      <c r="AY28" s="58"/>
      <c r="AZ28" s="60"/>
      <c r="BA28" s="58"/>
      <c r="BB28" s="58"/>
      <c r="BC28" s="58"/>
      <c r="BD28" s="58"/>
      <c r="BE28" s="59"/>
      <c r="BF28" s="58"/>
      <c r="BG28" s="58"/>
      <c r="BH28" s="58"/>
      <c r="BI28" s="58"/>
      <c r="BJ28" s="58">
        <f>COUNTIF(BJ3:BJ24,"2")</f>
        <v>2</v>
      </c>
      <c r="BK28" s="58"/>
    </row>
    <row r="29" spans="1:63" x14ac:dyDescent="0.2">
      <c r="A29" s="57" t="s">
        <v>156</v>
      </c>
      <c r="B29" s="58">
        <f>COUNTIF($B$3:$B$24,"2016")</f>
        <v>5</v>
      </c>
      <c r="C29" s="23"/>
      <c r="D29" s="58"/>
      <c r="E29" s="58"/>
      <c r="F29" s="58"/>
      <c r="G29" s="58"/>
      <c r="H29" s="59"/>
      <c r="I29" s="58"/>
      <c r="J29" s="58">
        <f>COUNTIF(J3:J24,"3")</f>
        <v>1</v>
      </c>
      <c r="K29" s="58"/>
      <c r="L29" s="60"/>
      <c r="M29" s="58"/>
      <c r="N29" s="58"/>
      <c r="O29" s="58"/>
      <c r="P29" s="58"/>
      <c r="Q29" s="58"/>
      <c r="R29" s="58"/>
      <c r="S29" s="58"/>
      <c r="T29" s="58"/>
      <c r="U29" s="59"/>
      <c r="V29" s="60"/>
      <c r="W29" s="58"/>
      <c r="X29" s="58">
        <f>COUNTIF(X3:X24,"3")</f>
        <v>3</v>
      </c>
      <c r="Y29" s="58"/>
      <c r="Z29" s="58"/>
      <c r="AA29" s="58"/>
      <c r="AB29" s="58"/>
      <c r="AC29" s="59"/>
      <c r="AD29" s="58"/>
      <c r="AE29" s="58"/>
      <c r="AF29" s="58"/>
      <c r="AG29" s="58">
        <f>COUNTIF(AG3:AG24,"3")</f>
        <v>1</v>
      </c>
      <c r="AH29" s="58"/>
      <c r="AI29" s="60"/>
      <c r="AJ29" s="58"/>
      <c r="AK29" s="58"/>
      <c r="AL29" s="58"/>
      <c r="AM29" s="58"/>
      <c r="AN29" s="58"/>
      <c r="AO29" s="58"/>
      <c r="AP29" s="58"/>
      <c r="AQ29" s="60"/>
      <c r="AR29" s="58"/>
      <c r="AS29" s="58"/>
      <c r="AT29" s="58"/>
      <c r="AU29" s="58"/>
      <c r="AV29" s="59"/>
      <c r="AW29" s="58"/>
      <c r="AX29" s="58"/>
      <c r="AY29" s="58"/>
      <c r="AZ29" s="60"/>
      <c r="BA29" s="58"/>
      <c r="BB29" s="58"/>
      <c r="BC29" s="58"/>
      <c r="BD29" s="58"/>
      <c r="BE29" s="59"/>
      <c r="BF29" s="58"/>
      <c r="BG29" s="58"/>
      <c r="BH29" s="58"/>
      <c r="BI29" s="58"/>
      <c r="BJ29" s="58">
        <f>COUNTIF(BJ3:BJ24,"3")</f>
        <v>0</v>
      </c>
      <c r="BK29" s="58"/>
    </row>
    <row r="30" spans="1:63" x14ac:dyDescent="0.2">
      <c r="A30" s="57" t="s">
        <v>157</v>
      </c>
      <c r="B30" s="58">
        <f>COUNTIF($B$3:$B$24,"2017")</f>
        <v>7</v>
      </c>
      <c r="C30" s="23"/>
      <c r="D30" s="58"/>
      <c r="E30" s="58"/>
      <c r="F30" s="58"/>
      <c r="G30" s="58"/>
      <c r="H30" s="59"/>
      <c r="I30" s="25"/>
      <c r="J30" s="58">
        <f>COUNTIF(J3:J24,"4")</f>
        <v>7</v>
      </c>
      <c r="K30" s="58"/>
      <c r="L30" s="60"/>
      <c r="M30" s="58"/>
      <c r="N30" s="58"/>
      <c r="O30" s="58"/>
      <c r="P30" s="58"/>
      <c r="Q30" s="58"/>
      <c r="R30" s="58"/>
      <c r="S30" s="58"/>
      <c r="T30" s="58"/>
      <c r="U30" s="59"/>
      <c r="V30" s="60"/>
      <c r="W30" s="58"/>
      <c r="X30" s="58">
        <f>COUNTIF(X3:X24,"4")</f>
        <v>1</v>
      </c>
      <c r="Y30" s="58"/>
      <c r="Z30" s="58"/>
      <c r="AA30" s="58"/>
      <c r="AB30" s="58"/>
      <c r="AC30" s="59"/>
      <c r="AD30" s="58"/>
      <c r="AE30" s="58"/>
      <c r="AF30" s="58"/>
      <c r="AG30" s="58"/>
      <c r="AH30" s="58"/>
      <c r="AI30" s="60"/>
      <c r="AJ30" s="58"/>
      <c r="AK30" s="58"/>
      <c r="AL30" s="58"/>
      <c r="AM30" s="58"/>
      <c r="AN30" s="58"/>
      <c r="AO30" s="58"/>
      <c r="AP30" s="58"/>
      <c r="AQ30" s="60"/>
      <c r="AR30" s="58"/>
      <c r="AS30" s="58"/>
      <c r="AT30" s="58"/>
      <c r="AU30" s="58"/>
      <c r="AV30" s="59"/>
      <c r="AW30" s="58"/>
      <c r="AX30" s="58"/>
      <c r="AY30" s="58"/>
      <c r="AZ30" s="60"/>
      <c r="BA30" s="58"/>
      <c r="BB30" s="58"/>
      <c r="BC30" s="58"/>
      <c r="BD30" s="58"/>
      <c r="BE30" s="59"/>
      <c r="BF30" s="58"/>
      <c r="BG30" s="58"/>
      <c r="BH30" s="58"/>
      <c r="BI30" s="58"/>
      <c r="BJ30" s="58"/>
      <c r="BK30" s="58"/>
    </row>
    <row r="31" spans="1:63" x14ac:dyDescent="0.2">
      <c r="A31" s="57" t="s">
        <v>158</v>
      </c>
      <c r="B31" s="58">
        <f>COUNTIF($B$3:$B$24,"2018")</f>
        <v>2</v>
      </c>
      <c r="C31" s="23"/>
      <c r="D31" s="58"/>
      <c r="E31" s="58"/>
      <c r="F31" s="58"/>
      <c r="G31" s="58"/>
      <c r="H31" s="59"/>
      <c r="I31" s="25"/>
      <c r="J31" s="58"/>
      <c r="K31" s="58"/>
      <c r="L31" s="60"/>
      <c r="M31" s="58"/>
      <c r="N31" s="58"/>
      <c r="O31" s="58"/>
      <c r="P31" s="58"/>
      <c r="Q31" s="58"/>
      <c r="R31" s="58"/>
      <c r="S31" s="58"/>
      <c r="T31" s="58"/>
      <c r="U31" s="59"/>
      <c r="V31" s="60"/>
      <c r="W31" s="58"/>
      <c r="X31" s="58"/>
      <c r="Y31" s="58"/>
      <c r="Z31" s="58"/>
      <c r="AA31" s="58"/>
      <c r="AB31" s="58"/>
      <c r="AC31" s="59"/>
      <c r="AD31" s="58"/>
      <c r="AE31" s="58"/>
      <c r="AF31" s="58"/>
      <c r="AG31" s="58"/>
      <c r="AH31" s="58"/>
      <c r="AI31" s="60"/>
      <c r="AJ31" s="58"/>
      <c r="AK31" s="58"/>
      <c r="AL31" s="58"/>
      <c r="AM31" s="58"/>
      <c r="AN31" s="58"/>
      <c r="AO31" s="58"/>
      <c r="AP31" s="58"/>
      <c r="AQ31" s="60"/>
      <c r="AR31" s="58"/>
      <c r="AS31" s="58"/>
      <c r="AT31" s="58"/>
      <c r="AU31" s="58"/>
      <c r="AV31" s="59"/>
      <c r="AW31" s="58"/>
      <c r="AX31" s="58"/>
      <c r="AY31" s="58"/>
      <c r="AZ31" s="60"/>
      <c r="BA31" s="58"/>
      <c r="BB31" s="58"/>
      <c r="BC31" s="58"/>
      <c r="BD31" s="58"/>
      <c r="BE31" s="59"/>
      <c r="BF31" s="58"/>
      <c r="BG31" s="58"/>
      <c r="BH31" s="58"/>
      <c r="BI31" s="58"/>
      <c r="BJ31" s="58"/>
      <c r="BK31" s="58"/>
    </row>
    <row r="32" spans="1:63" x14ac:dyDescent="0.2">
      <c r="A32" s="57" t="s">
        <v>159</v>
      </c>
      <c r="B32" s="26"/>
      <c r="C32" s="23"/>
      <c r="D32" s="58"/>
      <c r="E32" s="58"/>
      <c r="F32" s="58"/>
      <c r="G32" s="58"/>
      <c r="H32" s="59"/>
      <c r="I32" s="25"/>
      <c r="J32" s="58"/>
      <c r="K32" s="58"/>
      <c r="L32" s="60">
        <f>COUNTIF(L3:L24,"Yes")</f>
        <v>22</v>
      </c>
      <c r="M32" s="58"/>
      <c r="N32" s="58">
        <f t="shared" ref="N32:T32" si="0">COUNTIF(N3:N24,"Yes")</f>
        <v>17</v>
      </c>
      <c r="O32" s="58">
        <f t="shared" si="0"/>
        <v>4</v>
      </c>
      <c r="P32" s="58">
        <f t="shared" si="0"/>
        <v>12</v>
      </c>
      <c r="Q32" s="58">
        <f>COUNTIF(Q3:Q24,"Yes")</f>
        <v>8</v>
      </c>
      <c r="R32" s="58">
        <f t="shared" si="0"/>
        <v>4</v>
      </c>
      <c r="S32" s="58">
        <f>COUNTIF(S3:S24,"Yes")</f>
        <v>21</v>
      </c>
      <c r="T32" s="58">
        <f t="shared" si="0"/>
        <v>8</v>
      </c>
      <c r="U32" s="58">
        <f>COUNTIF(U3:U24,"Yes")</f>
        <v>10</v>
      </c>
      <c r="V32" s="60">
        <f>COUNTIF(V3:V24,"Yes")</f>
        <v>15</v>
      </c>
      <c r="W32" s="58"/>
      <c r="X32" s="58"/>
      <c r="Y32" s="58">
        <f t="shared" ref="Y32" si="1">COUNTIF(Y3:Y24,"Yes")</f>
        <v>5</v>
      </c>
      <c r="Z32" s="58"/>
      <c r="AA32" s="58">
        <f>COUNTIF(AA3:AA24,"Yes")</f>
        <v>7</v>
      </c>
      <c r="AB32" s="58"/>
      <c r="AC32" s="59"/>
      <c r="AD32" s="58">
        <f>COUNTIF(AD3:AD24,"Yes")</f>
        <v>6</v>
      </c>
      <c r="AE32" s="58">
        <f>COUNTIF(AE3:AE24,"Yes")</f>
        <v>4</v>
      </c>
      <c r="AF32" s="58">
        <f>COUNTIF(AF3:AF24,"Yes")</f>
        <v>0</v>
      </c>
      <c r="AG32" s="58"/>
      <c r="AH32" s="58">
        <f>COUNTIF(AH3:AH24,"Yes")</f>
        <v>3</v>
      </c>
      <c r="AI32" s="60">
        <f>COUNTIF(AI3:AI24,"Yes, supported")</f>
        <v>1</v>
      </c>
      <c r="AJ32" s="58">
        <f>COUNTIF(AJ3:AJ24,"Yes")</f>
        <v>6</v>
      </c>
      <c r="AK32" s="58"/>
      <c r="AL32" s="58">
        <f>COUNTIF(AL3:AL24,"Yes")</f>
        <v>5</v>
      </c>
      <c r="AM32" s="58">
        <f>COUNTIF(AM3:AM24,"Yes")</f>
        <v>5</v>
      </c>
      <c r="AN32" s="58"/>
      <c r="AO32" s="58">
        <f>COUNTIF(AO3:AO24,"Yes")</f>
        <v>5</v>
      </c>
      <c r="AP32" s="58"/>
      <c r="AQ32" s="60">
        <f>COUNTIF(AQ3:AQ24,"Yes")</f>
        <v>13</v>
      </c>
      <c r="AR32" s="58">
        <f>COUNTIF(AR3:AR24,"Yes")</f>
        <v>0</v>
      </c>
      <c r="AS32" s="58">
        <f>COUNTIF(AS3:AS24,"Yes")</f>
        <v>19</v>
      </c>
      <c r="AT32" s="58"/>
      <c r="AU32" s="58">
        <f>COUNTIF(AU3:AU24,"Yes")</f>
        <v>9</v>
      </c>
      <c r="AV32" s="59">
        <f>COUNTIF(AV3:AV24,"2019")</f>
        <v>2</v>
      </c>
      <c r="AW32" s="58">
        <f t="shared" ref="AW32:AX32" si="2">COUNTIF(AW3:AW24,"Yes")</f>
        <v>21</v>
      </c>
      <c r="AX32" s="58">
        <f t="shared" si="2"/>
        <v>16</v>
      </c>
      <c r="AY32" s="58">
        <f>COUNTIF(AY3:AY24,"Yes")</f>
        <v>19</v>
      </c>
      <c r="AZ32" s="60">
        <f>COUNTIF(AZ3:AZ24,"Yes")</f>
        <v>22</v>
      </c>
      <c r="BA32" s="58">
        <f>COUNTIF(BA3:BA24,"Yes")</f>
        <v>20</v>
      </c>
      <c r="BB32" s="58">
        <f>COUNTIF(BB3:BB24,"Yes")</f>
        <v>17</v>
      </c>
      <c r="BC32" s="58">
        <f t="shared" ref="BC32:BI32" si="3">COUNTIF(BC3:BC24,"Yes")</f>
        <v>21</v>
      </c>
      <c r="BD32" s="58">
        <f t="shared" si="3"/>
        <v>20</v>
      </c>
      <c r="BE32" s="59">
        <f t="shared" si="3"/>
        <v>12</v>
      </c>
      <c r="BF32" s="58">
        <f t="shared" si="3"/>
        <v>1</v>
      </c>
      <c r="BG32" s="58">
        <f t="shared" si="3"/>
        <v>4</v>
      </c>
      <c r="BH32" s="58">
        <f t="shared" si="3"/>
        <v>9</v>
      </c>
      <c r="BI32" s="58">
        <f t="shared" si="3"/>
        <v>0</v>
      </c>
      <c r="BJ32" s="58"/>
      <c r="BK32" s="58">
        <f>COUNTIF(BK3:BK24,"Yes")</f>
        <v>12</v>
      </c>
    </row>
    <row r="33" spans="1:63" x14ac:dyDescent="0.2">
      <c r="A33" s="57" t="s">
        <v>160</v>
      </c>
      <c r="B33" s="26"/>
      <c r="C33" s="23"/>
      <c r="D33" s="58"/>
      <c r="E33" s="58"/>
      <c r="F33" s="58"/>
      <c r="G33" s="58"/>
      <c r="H33" s="59"/>
      <c r="I33" s="25"/>
      <c r="J33" s="58"/>
      <c r="K33" s="58"/>
      <c r="L33" s="60">
        <f>COUNTIF(L3:L24,"No")</f>
        <v>0</v>
      </c>
      <c r="M33" s="58"/>
      <c r="N33" s="58">
        <f t="shared" ref="N33:T33" si="4">COUNTIF(N3:N24,"No")</f>
        <v>3</v>
      </c>
      <c r="O33" s="58">
        <f t="shared" si="4"/>
        <v>10</v>
      </c>
      <c r="P33" s="58">
        <f t="shared" si="4"/>
        <v>5</v>
      </c>
      <c r="Q33" s="58">
        <f>COUNTIF(Q3:Q24,"No")</f>
        <v>9</v>
      </c>
      <c r="R33" s="58">
        <f t="shared" si="4"/>
        <v>13</v>
      </c>
      <c r="S33" s="58">
        <f>COUNTIF(S3:S24,"No")</f>
        <v>1</v>
      </c>
      <c r="T33" s="58">
        <f t="shared" si="4"/>
        <v>11</v>
      </c>
      <c r="U33" s="58">
        <f>COUNTIF(U3:U24,"No")</f>
        <v>12</v>
      </c>
      <c r="V33" s="60">
        <f>COUNTIF(V3:V24,"No")</f>
        <v>7</v>
      </c>
      <c r="W33" s="58"/>
      <c r="X33" s="58"/>
      <c r="Y33" s="58">
        <f t="shared" ref="Y33" si="5">COUNTIF(Y3:Y24,"No")</f>
        <v>15</v>
      </c>
      <c r="Z33" s="58"/>
      <c r="AA33" s="58">
        <f>COUNTIF(AA3:AA24,"No")</f>
        <v>15</v>
      </c>
      <c r="AB33" s="58"/>
      <c r="AC33" s="59"/>
      <c r="AD33" s="58">
        <f>COUNTIF(AD3:AD24,"No")</f>
        <v>16</v>
      </c>
      <c r="AE33" s="58">
        <f>COUNTIF(AE3:AE24,"No")</f>
        <v>13</v>
      </c>
      <c r="AF33" s="58">
        <f>COUNTIF(AF3:AF24,"No")</f>
        <v>4</v>
      </c>
      <c r="AG33" s="58"/>
      <c r="AH33" s="58">
        <f>COUNTIF(AH3:AH24,"No")</f>
        <v>19</v>
      </c>
      <c r="AI33" s="60">
        <f>COUNTIF(AI3:AI24,"No")</f>
        <v>21</v>
      </c>
      <c r="AJ33" s="58">
        <f>COUNTIF(AJ3:AJ24,"No")</f>
        <v>15</v>
      </c>
      <c r="AK33" s="58"/>
      <c r="AL33" s="58">
        <f>COUNTIF(AL3:AL24,"No")</f>
        <v>17</v>
      </c>
      <c r="AM33" s="58">
        <f>COUNTIF(AM3:AM24,"No")</f>
        <v>16</v>
      </c>
      <c r="AN33" s="58"/>
      <c r="AO33" s="58">
        <f>COUNTIF(AO3:AO24,"No")</f>
        <v>17</v>
      </c>
      <c r="AP33" s="58"/>
      <c r="AQ33" s="60">
        <f>COUNTIF(AQ3:AQ24,"No")</f>
        <v>3</v>
      </c>
      <c r="AR33" s="58">
        <f>COUNTIF(AR3:AR24,"No")</f>
        <v>16</v>
      </c>
      <c r="AS33" s="58">
        <f>COUNTIF(AS3:AS24,"No")</f>
        <v>2</v>
      </c>
      <c r="AT33" s="58"/>
      <c r="AU33" s="58">
        <f t="shared" ref="AU33:BH33" si="6">COUNTIF(AU3:AU24,"No")</f>
        <v>6</v>
      </c>
      <c r="AV33" s="59">
        <f t="shared" si="6"/>
        <v>10</v>
      </c>
      <c r="AW33" s="58">
        <f>COUNTIF(AW3:AW24,"No")</f>
        <v>1</v>
      </c>
      <c r="AX33" s="58">
        <f>COUNTIF(AX3:AX24,"No")</f>
        <v>6</v>
      </c>
      <c r="AY33" s="58">
        <f>COUNTIF(AY3:AY24,"No")</f>
        <v>3</v>
      </c>
      <c r="AZ33" s="60">
        <f t="shared" si="6"/>
        <v>0</v>
      </c>
      <c r="BA33" s="58">
        <f t="shared" si="6"/>
        <v>2</v>
      </c>
      <c r="BB33" s="58">
        <f t="shared" si="6"/>
        <v>5</v>
      </c>
      <c r="BC33" s="58">
        <f t="shared" si="6"/>
        <v>1</v>
      </c>
      <c r="BD33" s="58">
        <f t="shared" si="6"/>
        <v>2</v>
      </c>
      <c r="BE33" s="59">
        <f t="shared" si="6"/>
        <v>5</v>
      </c>
      <c r="BF33" s="58">
        <f t="shared" si="6"/>
        <v>16</v>
      </c>
      <c r="BG33" s="58">
        <f t="shared" si="6"/>
        <v>18</v>
      </c>
      <c r="BH33" s="58">
        <f t="shared" si="6"/>
        <v>8</v>
      </c>
      <c r="BI33" s="58">
        <f>COUNTIF(BI3:BI24,"No")</f>
        <v>21</v>
      </c>
      <c r="BJ33" s="58"/>
      <c r="BK33" s="58">
        <f>COUNTIF(BK3:BK24,"No")</f>
        <v>10</v>
      </c>
    </row>
    <row r="34" spans="1:63" x14ac:dyDescent="0.2">
      <c r="A34" s="57" t="s">
        <v>161</v>
      </c>
      <c r="B34" s="26">
        <f>COUNTBLANK(B3:B24)</f>
        <v>0</v>
      </c>
      <c r="C34" s="23">
        <f t="shared" ref="C34:BK34" si="7">COUNTBLANK(C3:C24)</f>
        <v>0</v>
      </c>
      <c r="D34" s="23">
        <f t="shared" si="7"/>
        <v>0</v>
      </c>
      <c r="E34" s="23"/>
      <c r="F34" s="23"/>
      <c r="G34" s="23">
        <f t="shared" si="7"/>
        <v>0</v>
      </c>
      <c r="H34" s="23">
        <f t="shared" si="7"/>
        <v>0</v>
      </c>
      <c r="I34" s="26">
        <f t="shared" si="7"/>
        <v>0</v>
      </c>
      <c r="J34" s="23">
        <f t="shared" si="7"/>
        <v>0</v>
      </c>
      <c r="K34" s="23">
        <f t="shared" si="7"/>
        <v>0</v>
      </c>
      <c r="L34" s="26">
        <f t="shared" si="7"/>
        <v>0</v>
      </c>
      <c r="M34" s="23"/>
      <c r="N34" s="23">
        <f t="shared" si="7"/>
        <v>2</v>
      </c>
      <c r="O34" s="34">
        <v>5</v>
      </c>
      <c r="P34" s="23">
        <f t="shared" si="7"/>
        <v>4</v>
      </c>
      <c r="Q34" s="23">
        <f>COUNTBLANK(Q3:Q24)</f>
        <v>5</v>
      </c>
      <c r="R34" s="23">
        <f t="shared" si="7"/>
        <v>1</v>
      </c>
      <c r="S34" s="23">
        <f t="shared" si="7"/>
        <v>0</v>
      </c>
      <c r="T34" s="23">
        <f t="shared" si="7"/>
        <v>3</v>
      </c>
      <c r="U34" s="23">
        <f t="shared" si="7"/>
        <v>0</v>
      </c>
      <c r="V34" s="26">
        <f t="shared" si="7"/>
        <v>0</v>
      </c>
      <c r="W34" s="23"/>
      <c r="X34" s="23"/>
      <c r="Y34" s="23">
        <f t="shared" si="7"/>
        <v>1</v>
      </c>
      <c r="Z34" s="23">
        <f t="shared" si="7"/>
        <v>1</v>
      </c>
      <c r="AA34" s="23"/>
      <c r="AB34" s="23"/>
      <c r="AC34" s="23"/>
      <c r="AD34" s="26"/>
      <c r="AE34" s="23"/>
      <c r="AF34" s="23"/>
      <c r="AG34" s="23"/>
      <c r="AH34" s="23"/>
      <c r="AI34" s="26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6">
        <f t="shared" si="7"/>
        <v>0</v>
      </c>
      <c r="AX34" s="23">
        <f t="shared" si="7"/>
        <v>0</v>
      </c>
      <c r="AY34" s="23">
        <f t="shared" si="7"/>
        <v>0</v>
      </c>
      <c r="AZ34" s="26">
        <f t="shared" si="7"/>
        <v>0</v>
      </c>
      <c r="BA34" s="23">
        <f t="shared" si="7"/>
        <v>0</v>
      </c>
      <c r="BB34" s="23">
        <f t="shared" si="7"/>
        <v>0</v>
      </c>
      <c r="BC34" s="23">
        <f t="shared" si="7"/>
        <v>0</v>
      </c>
      <c r="BD34" s="23">
        <f t="shared" si="7"/>
        <v>0</v>
      </c>
      <c r="BE34" s="24">
        <f t="shared" si="7"/>
        <v>0</v>
      </c>
      <c r="BF34" s="26">
        <f t="shared" si="7"/>
        <v>0</v>
      </c>
      <c r="BG34" s="23">
        <f t="shared" si="7"/>
        <v>0</v>
      </c>
      <c r="BH34" s="23">
        <f t="shared" si="7"/>
        <v>0</v>
      </c>
      <c r="BI34" s="23">
        <f t="shared" si="7"/>
        <v>0</v>
      </c>
      <c r="BJ34" s="23">
        <f t="shared" si="7"/>
        <v>0</v>
      </c>
      <c r="BK34" s="23">
        <f t="shared" si="7"/>
        <v>0</v>
      </c>
    </row>
    <row r="35" spans="1:63" x14ac:dyDescent="0.2">
      <c r="A35" s="61" t="s">
        <v>162</v>
      </c>
      <c r="B35" s="61"/>
      <c r="C35" s="51"/>
      <c r="D35" s="51">
        <f t="shared" ref="D35" si="8">SUM(D3:D24)/COUNT(D3:D24)</f>
        <v>0.45454545454545453</v>
      </c>
      <c r="E35" s="51"/>
      <c r="F35" s="51">
        <f>SUM(F3:F24)/COUNT(F3:F24)</f>
        <v>40.799999999999997</v>
      </c>
      <c r="G35" s="51">
        <f>SUM(G3:G24)/COUNT(G3:G24)</f>
        <v>33.5</v>
      </c>
      <c r="H35" s="52">
        <f>SUM(H3:H24)/COUNT(H3:H24)</f>
        <v>23.727272727272727</v>
      </c>
      <c r="I35" s="50"/>
      <c r="J35" s="51"/>
      <c r="K35" s="62">
        <f>SUM(K3:K24)/COUNT(K3:K24)</f>
        <v>13840.636363636364</v>
      </c>
      <c r="L35" s="50"/>
      <c r="M35" s="51"/>
      <c r="N35" s="51"/>
      <c r="O35" s="51"/>
      <c r="P35" s="51"/>
      <c r="Q35" s="51"/>
      <c r="R35" s="51"/>
      <c r="S35" s="51"/>
      <c r="T35" s="51"/>
      <c r="U35" s="52"/>
      <c r="V35" s="50"/>
      <c r="W35" s="51"/>
      <c r="X35" s="51"/>
      <c r="Y35" s="51"/>
      <c r="Z35" s="51"/>
      <c r="AA35" s="51"/>
      <c r="AB35" s="51"/>
      <c r="AC35" s="52"/>
      <c r="AD35" s="51"/>
      <c r="AE35" s="51"/>
      <c r="AF35" s="51"/>
      <c r="AG35" s="51"/>
      <c r="AH35" s="51"/>
      <c r="AI35" s="50"/>
      <c r="AJ35" s="51"/>
      <c r="AK35" s="51"/>
      <c r="AL35" s="51"/>
      <c r="AM35" s="51"/>
      <c r="AN35" s="51"/>
      <c r="AO35" s="51"/>
      <c r="AP35" s="51"/>
      <c r="AQ35" s="50"/>
      <c r="AR35" s="58"/>
      <c r="AS35" s="58"/>
      <c r="AT35" s="51"/>
      <c r="AU35" s="51"/>
      <c r="AV35" s="52"/>
      <c r="AW35" s="51"/>
      <c r="AX35" s="51"/>
      <c r="AY35" s="51"/>
      <c r="AZ35" s="50"/>
      <c r="BA35" s="51"/>
      <c r="BB35" s="51"/>
      <c r="BC35" s="51"/>
      <c r="BD35" s="51"/>
      <c r="BE35" s="52"/>
      <c r="BF35" s="51"/>
      <c r="BG35" s="51"/>
      <c r="BH35" s="51"/>
      <c r="BI35" s="51"/>
      <c r="BJ35" s="51"/>
      <c r="BK35" s="51"/>
    </row>
    <row r="36" spans="1:63" x14ac:dyDescent="0.2">
      <c r="A36" s="63" t="s">
        <v>163</v>
      </c>
      <c r="B36" s="64"/>
      <c r="C36" s="65"/>
      <c r="D36" s="65"/>
      <c r="E36" s="65"/>
      <c r="F36" s="65"/>
      <c r="G36" s="65"/>
      <c r="H36" s="66"/>
      <c r="I36" s="41"/>
      <c r="J36" s="65"/>
      <c r="K36" s="65"/>
      <c r="L36" s="64"/>
      <c r="M36" s="67"/>
      <c r="N36" s="67"/>
      <c r="O36" s="67"/>
      <c r="P36" s="67"/>
      <c r="Q36" s="65"/>
      <c r="R36" s="65"/>
      <c r="S36" s="65"/>
      <c r="T36" s="65"/>
      <c r="U36" s="66"/>
      <c r="V36" s="64"/>
      <c r="W36" s="65"/>
      <c r="X36" s="65"/>
      <c r="Y36" s="65"/>
      <c r="Z36" s="65">
        <f>SUM(Z3:Z24)/20</f>
        <v>2</v>
      </c>
      <c r="AA36" s="65"/>
      <c r="AB36" s="65"/>
      <c r="AC36" s="66"/>
      <c r="AD36" s="65"/>
      <c r="AE36" s="65"/>
      <c r="AF36" s="65"/>
      <c r="AG36" s="65"/>
      <c r="AH36" s="65"/>
      <c r="AI36" s="64"/>
      <c r="AJ36" s="65"/>
      <c r="AK36" s="65"/>
      <c r="AL36" s="65"/>
      <c r="AM36" s="65"/>
      <c r="AN36" s="65"/>
      <c r="AO36" s="65"/>
      <c r="AP36" s="65"/>
      <c r="AQ36" s="64"/>
      <c r="AR36" s="58"/>
      <c r="AS36" s="65"/>
      <c r="AT36" s="65"/>
      <c r="AU36" s="65"/>
      <c r="AV36" s="66"/>
      <c r="AW36" s="65"/>
      <c r="AX36" s="65"/>
      <c r="AY36" s="65"/>
      <c r="AZ36" s="64"/>
      <c r="BA36" s="65"/>
      <c r="BB36" s="65"/>
      <c r="BC36" s="65"/>
      <c r="BD36" s="65"/>
      <c r="BE36" s="66"/>
      <c r="BF36" s="65"/>
      <c r="BG36" s="65"/>
      <c r="BH36" s="65"/>
      <c r="BI36" s="65"/>
      <c r="BJ36" s="65"/>
      <c r="BK36" s="65"/>
    </row>
    <row r="37" spans="1:63" s="25" customForma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R37" s="21">
        <f>COUNTIF(R3:R24,"Partial")</f>
        <v>4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L37" s="21"/>
      <c r="AM37" s="21"/>
      <c r="AN37" s="21"/>
      <c r="AO37" s="21"/>
      <c r="AP37" s="21"/>
      <c r="AQ37" s="25" t="s">
        <v>164</v>
      </c>
      <c r="AS37" s="21"/>
      <c r="AT37" s="21"/>
      <c r="AU37" s="21"/>
      <c r="AV37" s="21"/>
      <c r="AW37" s="21"/>
      <c r="AX37" s="21"/>
      <c r="AY37" s="21"/>
      <c r="BE37" s="25" t="s">
        <v>165</v>
      </c>
      <c r="BF37" s="58">
        <f>COUNTIF(BF2:BF24,"Partially")</f>
        <v>5</v>
      </c>
      <c r="BG37" s="58">
        <f t="shared" ref="BG37:BI37" si="9">COUNTIF(BG2:BG24,"Partially")</f>
        <v>0</v>
      </c>
      <c r="BH37" s="58">
        <f t="shared" si="9"/>
        <v>5</v>
      </c>
      <c r="BI37" s="58">
        <f t="shared" si="9"/>
        <v>0</v>
      </c>
    </row>
    <row r="38" spans="1:63" s="25" customFormat="1" x14ac:dyDescent="0.2">
      <c r="Q38" s="21" t="s">
        <v>166</v>
      </c>
      <c r="W38" s="25" t="s">
        <v>167</v>
      </c>
      <c r="X38" s="58">
        <f>COUNTIF(X3:X24,"Regular")</f>
        <v>1</v>
      </c>
      <c r="Y38" s="58"/>
      <c r="AH38" s="21"/>
      <c r="AJ38" s="58"/>
      <c r="AQ38" s="58">
        <f>COUNTIF(AQ3:AQ24,"Adopted before")</f>
        <v>6</v>
      </c>
      <c r="AR38" s="68">
        <f>COUNTIF(AR3:AR24,"Adopted before 2030 Agenda")</f>
        <v>6</v>
      </c>
      <c r="AT38" s="25" t="s">
        <v>168</v>
      </c>
      <c r="AU38" s="58">
        <f>COUNTIF(AU3:AU24,"VNR before NAP")</f>
        <v>4</v>
      </c>
      <c r="AV38" s="69"/>
      <c r="BD38" s="25" t="s">
        <v>169</v>
      </c>
      <c r="BE38" s="58">
        <f>COUNTIF(BE3:BE24,"Unclear")</f>
        <v>5</v>
      </c>
    </row>
    <row r="39" spans="1:63" s="25" customFormat="1" x14ac:dyDescent="0.2">
      <c r="L39" s="21"/>
      <c r="M39" s="21"/>
      <c r="N39" s="21"/>
      <c r="O39" s="21"/>
      <c r="P39" s="21"/>
      <c r="AH39" s="21"/>
      <c r="AV39" s="70"/>
    </row>
    <row r="40" spans="1:63" s="25" customFormat="1" x14ac:dyDescent="0.2">
      <c r="L40" s="21"/>
      <c r="M40" s="21"/>
      <c r="N40" s="21"/>
      <c r="O40" s="21"/>
      <c r="P40" s="21"/>
      <c r="AH40" s="21"/>
      <c r="BJ40" s="23"/>
    </row>
  </sheetData>
  <mergeCells count="11">
    <mergeCell ref="AQ1:AV1"/>
    <mergeCell ref="AW1:AY1"/>
    <mergeCell ref="AZ1:BE1"/>
    <mergeCell ref="BF1:BK1"/>
    <mergeCell ref="B2:C2"/>
    <mergeCell ref="B1:H1"/>
    <mergeCell ref="I1:K1"/>
    <mergeCell ref="L1:T1"/>
    <mergeCell ref="V1:AC1"/>
    <mergeCell ref="AD1:AH1"/>
    <mergeCell ref="AI1:AP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89"/>
  <sheetViews>
    <sheetView topLeftCell="A19" zoomScale="55" zoomScaleNormal="55" workbookViewId="0">
      <selection activeCell="A70" sqref="A70:B73"/>
    </sheetView>
  </sheetViews>
  <sheetFormatPr baseColWidth="10" defaultColWidth="8.83203125" defaultRowHeight="15" x14ac:dyDescent="0.2"/>
  <cols>
    <col min="2" max="2" width="25.1640625" bestFit="1" customWidth="1"/>
    <col min="3" max="4" width="21.5" customWidth="1"/>
    <col min="5" max="5" width="22.5" bestFit="1" customWidth="1"/>
    <col min="6" max="7" width="21.33203125" customWidth="1"/>
    <col min="8" max="8" width="23.5" customWidth="1"/>
    <col min="9" max="9" width="20.83203125" customWidth="1"/>
    <col min="10" max="10" width="24.6640625" customWidth="1"/>
  </cols>
  <sheetData>
    <row r="3" spans="2:5" ht="48" x14ac:dyDescent="0.2">
      <c r="B3" s="3"/>
      <c r="C3" s="6" t="s">
        <v>174</v>
      </c>
      <c r="D3" s="10" t="s">
        <v>175</v>
      </c>
    </row>
    <row r="4" spans="2:5" x14ac:dyDescent="0.2">
      <c r="B4" s="18" t="s">
        <v>70</v>
      </c>
      <c r="C4" s="23">
        <v>52</v>
      </c>
      <c r="D4" s="24">
        <v>44</v>
      </c>
      <c r="E4">
        <f>C4-D4</f>
        <v>8</v>
      </c>
    </row>
    <row r="5" spans="2:5" x14ac:dyDescent="0.2">
      <c r="B5" s="18" t="s">
        <v>77</v>
      </c>
      <c r="C5" s="23">
        <v>32</v>
      </c>
      <c r="D5" s="24">
        <v>9</v>
      </c>
      <c r="E5">
        <f t="shared" ref="E5:E26" si="0">C5-D5</f>
        <v>23</v>
      </c>
    </row>
    <row r="6" spans="2:5" x14ac:dyDescent="0.2">
      <c r="B6" s="33" t="s">
        <v>85</v>
      </c>
      <c r="C6" s="23">
        <v>42</v>
      </c>
      <c r="D6" s="24">
        <v>30</v>
      </c>
      <c r="E6">
        <f t="shared" si="0"/>
        <v>12</v>
      </c>
    </row>
    <row r="7" spans="2:5" x14ac:dyDescent="0.2">
      <c r="B7" s="33" t="s">
        <v>89</v>
      </c>
      <c r="C7" s="34">
        <v>24</v>
      </c>
      <c r="D7" s="24">
        <v>24</v>
      </c>
      <c r="E7">
        <f t="shared" si="0"/>
        <v>0</v>
      </c>
    </row>
    <row r="8" spans="2:5" x14ac:dyDescent="0.2">
      <c r="B8" s="33" t="s">
        <v>93</v>
      </c>
      <c r="C8" s="23">
        <v>24</v>
      </c>
      <c r="D8" s="24">
        <v>12</v>
      </c>
      <c r="E8">
        <f t="shared" si="0"/>
        <v>12</v>
      </c>
    </row>
    <row r="9" spans="2:5" x14ac:dyDescent="0.2">
      <c r="B9" s="18" t="s">
        <v>99</v>
      </c>
      <c r="C9" s="23">
        <v>22</v>
      </c>
      <c r="D9" s="24">
        <v>16</v>
      </c>
      <c r="E9">
        <f t="shared" si="0"/>
        <v>6</v>
      </c>
    </row>
    <row r="10" spans="2:5" x14ac:dyDescent="0.2">
      <c r="B10" s="33" t="s">
        <v>102</v>
      </c>
      <c r="C10" s="23">
        <v>50</v>
      </c>
      <c r="D10" s="24">
        <v>50</v>
      </c>
      <c r="E10">
        <f t="shared" si="0"/>
        <v>0</v>
      </c>
    </row>
    <row r="11" spans="2:5" x14ac:dyDescent="0.2">
      <c r="B11" s="18" t="s">
        <v>106</v>
      </c>
      <c r="C11" s="23">
        <v>21</v>
      </c>
      <c r="D11" s="24">
        <v>4</v>
      </c>
      <c r="E11">
        <f t="shared" si="0"/>
        <v>17</v>
      </c>
    </row>
    <row r="12" spans="2:5" x14ac:dyDescent="0.2">
      <c r="B12" s="18" t="s">
        <v>108</v>
      </c>
      <c r="C12" s="23">
        <v>36</v>
      </c>
      <c r="D12" s="24">
        <v>12</v>
      </c>
      <c r="E12">
        <f t="shared" si="0"/>
        <v>24</v>
      </c>
    </row>
    <row r="13" spans="2:5" x14ac:dyDescent="0.2">
      <c r="B13" s="18" t="s">
        <v>112</v>
      </c>
      <c r="C13" s="23">
        <v>41</v>
      </c>
      <c r="D13" s="24">
        <v>32</v>
      </c>
      <c r="E13">
        <f t="shared" si="0"/>
        <v>9</v>
      </c>
    </row>
    <row r="14" spans="2:5" x14ac:dyDescent="0.2">
      <c r="B14" s="18" t="s">
        <v>116</v>
      </c>
      <c r="C14" s="23">
        <v>33</v>
      </c>
      <c r="D14" s="24">
        <v>21</v>
      </c>
      <c r="E14">
        <f t="shared" si="0"/>
        <v>12</v>
      </c>
    </row>
    <row r="15" spans="2:5" x14ac:dyDescent="0.2">
      <c r="B15" s="33" t="s">
        <v>119</v>
      </c>
      <c r="C15" s="23">
        <v>19</v>
      </c>
      <c r="D15" s="24">
        <v>18</v>
      </c>
      <c r="E15">
        <f t="shared" si="0"/>
        <v>1</v>
      </c>
    </row>
    <row r="16" spans="2:5" x14ac:dyDescent="0.2">
      <c r="B16" s="33" t="s">
        <v>121</v>
      </c>
      <c r="C16" s="23">
        <v>18</v>
      </c>
      <c r="D16" s="24">
        <v>6</v>
      </c>
      <c r="E16">
        <f t="shared" si="0"/>
        <v>12</v>
      </c>
    </row>
    <row r="17" spans="2:5" x14ac:dyDescent="0.2">
      <c r="B17" s="18" t="s">
        <v>126</v>
      </c>
      <c r="C17" s="23">
        <v>24</v>
      </c>
      <c r="D17" s="24">
        <v>12</v>
      </c>
      <c r="E17">
        <f t="shared" si="0"/>
        <v>12</v>
      </c>
    </row>
    <row r="18" spans="2:5" x14ac:dyDescent="0.2">
      <c r="B18" s="33" t="s">
        <v>128</v>
      </c>
      <c r="C18" s="23">
        <v>34</v>
      </c>
      <c r="D18" s="24">
        <v>23</v>
      </c>
      <c r="E18">
        <f t="shared" si="0"/>
        <v>11</v>
      </c>
    </row>
    <row r="19" spans="2:5" x14ac:dyDescent="0.2">
      <c r="B19" s="18" t="s">
        <v>130</v>
      </c>
      <c r="C19" s="23">
        <v>53</v>
      </c>
      <c r="D19" s="24">
        <v>23</v>
      </c>
      <c r="E19">
        <f t="shared" si="0"/>
        <v>30</v>
      </c>
    </row>
    <row r="20" spans="2:5" x14ac:dyDescent="0.2">
      <c r="B20" s="18" t="s">
        <v>134</v>
      </c>
      <c r="C20" s="23">
        <v>53</v>
      </c>
      <c r="D20" s="24">
        <v>53</v>
      </c>
      <c r="E20">
        <f t="shared" si="0"/>
        <v>0</v>
      </c>
    </row>
    <row r="21" spans="2:5" x14ac:dyDescent="0.2">
      <c r="B21" s="33" t="s">
        <v>139</v>
      </c>
      <c r="C21" s="34">
        <v>24</v>
      </c>
      <c r="D21" s="38">
        <v>24</v>
      </c>
      <c r="E21">
        <f t="shared" si="0"/>
        <v>0</v>
      </c>
    </row>
    <row r="22" spans="2:5" x14ac:dyDescent="0.2">
      <c r="B22" s="18" t="s">
        <v>141</v>
      </c>
      <c r="C22" s="23">
        <v>54</v>
      </c>
      <c r="D22" s="24">
        <v>54</v>
      </c>
      <c r="E22">
        <f t="shared" si="0"/>
        <v>0</v>
      </c>
    </row>
    <row r="23" spans="2:5" x14ac:dyDescent="0.2">
      <c r="B23" s="33" t="s">
        <v>144</v>
      </c>
      <c r="C23" s="23">
        <v>22</v>
      </c>
      <c r="D23" s="24">
        <v>14</v>
      </c>
      <c r="E23">
        <f t="shared" si="0"/>
        <v>8</v>
      </c>
    </row>
    <row r="24" spans="2:5" x14ac:dyDescent="0.2">
      <c r="B24" s="18" t="s">
        <v>148</v>
      </c>
      <c r="C24" s="23">
        <v>32</v>
      </c>
      <c r="D24" s="24">
        <v>14</v>
      </c>
      <c r="E24">
        <f t="shared" si="0"/>
        <v>18</v>
      </c>
    </row>
    <row r="25" spans="2:5" x14ac:dyDescent="0.2">
      <c r="B25" s="18" t="s">
        <v>150</v>
      </c>
      <c r="C25" s="45">
        <v>27</v>
      </c>
      <c r="D25" s="46">
        <v>27</v>
      </c>
      <c r="E25">
        <f t="shared" si="0"/>
        <v>0</v>
      </c>
    </row>
    <row r="26" spans="2:5" x14ac:dyDescent="0.2">
      <c r="B26" s="61" t="s">
        <v>173</v>
      </c>
      <c r="C26" s="52">
        <f>SUM(C4:C25)/COUNT(C4:C25)</f>
        <v>33.5</v>
      </c>
      <c r="D26" s="23">
        <v>23.73</v>
      </c>
      <c r="E26">
        <f t="shared" si="0"/>
        <v>9.77</v>
      </c>
    </row>
    <row r="40" spans="2:5" ht="32" x14ac:dyDescent="0.2">
      <c r="B40" s="3"/>
      <c r="C40" s="3" t="s">
        <v>187</v>
      </c>
      <c r="D40" t="s">
        <v>176</v>
      </c>
      <c r="E40" t="s">
        <v>188</v>
      </c>
    </row>
    <row r="41" spans="2:5" x14ac:dyDescent="0.2">
      <c r="B41" s="61" t="s">
        <v>173</v>
      </c>
      <c r="C41" s="72">
        <v>9.77</v>
      </c>
      <c r="D41" s="51">
        <f>SUM(D42:D63)/COUNT(D42:D63)</f>
        <v>23.772727272727273</v>
      </c>
      <c r="E41" s="52">
        <v>33.5</v>
      </c>
    </row>
    <row r="42" spans="2:5" x14ac:dyDescent="0.2">
      <c r="B42" s="18" t="s">
        <v>70</v>
      </c>
      <c r="C42" s="18">
        <v>8</v>
      </c>
      <c r="D42" s="23">
        <f>C4-C42</f>
        <v>44</v>
      </c>
      <c r="E42" s="23">
        <v>52</v>
      </c>
    </row>
    <row r="43" spans="2:5" x14ac:dyDescent="0.2">
      <c r="B43" s="18" t="s">
        <v>77</v>
      </c>
      <c r="C43" s="18">
        <v>23</v>
      </c>
      <c r="D43" s="23">
        <f t="shared" ref="D43:D62" si="1">C5-C43</f>
        <v>9</v>
      </c>
      <c r="E43" s="23">
        <v>32</v>
      </c>
    </row>
    <row r="44" spans="2:5" x14ac:dyDescent="0.2">
      <c r="B44" s="33" t="s">
        <v>85</v>
      </c>
      <c r="C44" s="33">
        <v>12</v>
      </c>
      <c r="D44" s="23">
        <f t="shared" si="1"/>
        <v>30</v>
      </c>
      <c r="E44" s="23">
        <v>42</v>
      </c>
    </row>
    <row r="45" spans="2:5" x14ac:dyDescent="0.2">
      <c r="B45" s="33" t="s">
        <v>89</v>
      </c>
      <c r="C45" s="33">
        <v>0.5</v>
      </c>
      <c r="D45" s="23">
        <v>24</v>
      </c>
      <c r="E45" s="34">
        <v>24</v>
      </c>
    </row>
    <row r="46" spans="2:5" x14ac:dyDescent="0.2">
      <c r="B46" s="33" t="s">
        <v>93</v>
      </c>
      <c r="C46" s="33">
        <v>12</v>
      </c>
      <c r="D46" s="23">
        <f t="shared" si="1"/>
        <v>12</v>
      </c>
      <c r="E46" s="23">
        <v>24</v>
      </c>
    </row>
    <row r="47" spans="2:5" x14ac:dyDescent="0.2">
      <c r="B47" s="18" t="s">
        <v>99</v>
      </c>
      <c r="C47" s="18">
        <v>6</v>
      </c>
      <c r="D47" s="23">
        <f t="shared" si="1"/>
        <v>16</v>
      </c>
      <c r="E47" s="23">
        <v>22</v>
      </c>
    </row>
    <row r="48" spans="2:5" x14ac:dyDescent="0.2">
      <c r="B48" s="33" t="s">
        <v>102</v>
      </c>
      <c r="C48" s="33">
        <v>0.5</v>
      </c>
      <c r="D48" s="23">
        <v>50</v>
      </c>
      <c r="E48" s="23">
        <v>50</v>
      </c>
    </row>
    <row r="49" spans="2:5" x14ac:dyDescent="0.2">
      <c r="B49" s="18" t="s">
        <v>106</v>
      </c>
      <c r="C49" s="18">
        <v>17</v>
      </c>
      <c r="D49" s="23">
        <f t="shared" si="1"/>
        <v>4</v>
      </c>
      <c r="E49" s="23">
        <v>21</v>
      </c>
    </row>
    <row r="50" spans="2:5" x14ac:dyDescent="0.2">
      <c r="B50" s="18" t="s">
        <v>108</v>
      </c>
      <c r="C50" s="18">
        <v>24</v>
      </c>
      <c r="D50" s="23">
        <f t="shared" si="1"/>
        <v>12</v>
      </c>
      <c r="E50" s="23">
        <v>36</v>
      </c>
    </row>
    <row r="51" spans="2:5" x14ac:dyDescent="0.2">
      <c r="B51" s="18" t="s">
        <v>112</v>
      </c>
      <c r="C51" s="18">
        <v>9</v>
      </c>
      <c r="D51" s="23">
        <f t="shared" si="1"/>
        <v>32</v>
      </c>
      <c r="E51" s="23">
        <v>41</v>
      </c>
    </row>
    <row r="52" spans="2:5" x14ac:dyDescent="0.2">
      <c r="B52" s="18" t="s">
        <v>116</v>
      </c>
      <c r="C52" s="18">
        <v>12</v>
      </c>
      <c r="D52" s="23">
        <f t="shared" si="1"/>
        <v>21</v>
      </c>
      <c r="E52" s="23">
        <v>33</v>
      </c>
    </row>
    <row r="53" spans="2:5" x14ac:dyDescent="0.2">
      <c r="B53" s="33" t="s">
        <v>119</v>
      </c>
      <c r="C53" s="33">
        <v>0.5</v>
      </c>
      <c r="D53" s="23">
        <v>19</v>
      </c>
      <c r="E53" s="23">
        <v>19</v>
      </c>
    </row>
    <row r="54" spans="2:5" x14ac:dyDescent="0.2">
      <c r="B54" s="33" t="s">
        <v>121</v>
      </c>
      <c r="C54" s="33">
        <v>12</v>
      </c>
      <c r="D54" s="23">
        <f t="shared" si="1"/>
        <v>6</v>
      </c>
      <c r="E54" s="23">
        <v>18</v>
      </c>
    </row>
    <row r="55" spans="2:5" x14ac:dyDescent="0.2">
      <c r="B55" s="18" t="s">
        <v>126</v>
      </c>
      <c r="C55" s="18">
        <v>12</v>
      </c>
      <c r="D55" s="23">
        <f t="shared" si="1"/>
        <v>12</v>
      </c>
      <c r="E55" s="23">
        <v>24</v>
      </c>
    </row>
    <row r="56" spans="2:5" x14ac:dyDescent="0.2">
      <c r="B56" s="33" t="s">
        <v>128</v>
      </c>
      <c r="C56" s="33">
        <v>11</v>
      </c>
      <c r="D56" s="23">
        <f t="shared" si="1"/>
        <v>23</v>
      </c>
      <c r="E56" s="23">
        <v>34</v>
      </c>
    </row>
    <row r="57" spans="2:5" x14ac:dyDescent="0.2">
      <c r="B57" s="18" t="s">
        <v>130</v>
      </c>
      <c r="C57" s="18">
        <v>30</v>
      </c>
      <c r="D57" s="23">
        <f t="shared" si="1"/>
        <v>23</v>
      </c>
      <c r="E57" s="23">
        <v>53</v>
      </c>
    </row>
    <row r="58" spans="2:5" x14ac:dyDescent="0.2">
      <c r="B58" s="18" t="s">
        <v>134</v>
      </c>
      <c r="C58" s="18">
        <v>0.5</v>
      </c>
      <c r="D58" s="23">
        <v>53</v>
      </c>
      <c r="E58" s="23">
        <v>53</v>
      </c>
    </row>
    <row r="59" spans="2:5" x14ac:dyDescent="0.2">
      <c r="B59" s="33" t="s">
        <v>139</v>
      </c>
      <c r="C59" s="33">
        <v>0.5</v>
      </c>
      <c r="D59" s="23">
        <v>24</v>
      </c>
      <c r="E59" s="34">
        <v>24</v>
      </c>
    </row>
    <row r="60" spans="2:5" x14ac:dyDescent="0.2">
      <c r="B60" s="18" t="s">
        <v>141</v>
      </c>
      <c r="C60" s="18">
        <v>0.5</v>
      </c>
      <c r="D60" s="23">
        <v>54</v>
      </c>
      <c r="E60" s="23">
        <v>54</v>
      </c>
    </row>
    <row r="61" spans="2:5" x14ac:dyDescent="0.2">
      <c r="B61" s="33" t="s">
        <v>177</v>
      </c>
      <c r="C61" s="33">
        <v>8</v>
      </c>
      <c r="D61" s="23">
        <f t="shared" si="1"/>
        <v>14</v>
      </c>
      <c r="E61" s="23">
        <v>22</v>
      </c>
    </row>
    <row r="62" spans="2:5" x14ac:dyDescent="0.2">
      <c r="B62" s="18" t="s">
        <v>178</v>
      </c>
      <c r="C62" s="18">
        <v>18</v>
      </c>
      <c r="D62" s="23">
        <f t="shared" si="1"/>
        <v>14</v>
      </c>
      <c r="E62" s="23">
        <v>32</v>
      </c>
    </row>
    <row r="63" spans="2:5" x14ac:dyDescent="0.2">
      <c r="B63" s="18" t="s">
        <v>179</v>
      </c>
      <c r="C63" s="18">
        <v>0.5</v>
      </c>
      <c r="D63" s="23">
        <v>27</v>
      </c>
      <c r="E63" s="45">
        <v>27</v>
      </c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6" t="e">
        <f>COUNTBLANK(#REF!)</f>
        <v>#REF!</v>
      </c>
    </row>
    <row r="85" spans="1:10" ht="96" x14ac:dyDescent="0.2">
      <c r="B85" s="8" t="s">
        <v>185</v>
      </c>
      <c r="C85" s="9" t="s">
        <v>21</v>
      </c>
      <c r="D85" s="9" t="s">
        <v>184</v>
      </c>
      <c r="E85" s="9" t="s">
        <v>23</v>
      </c>
      <c r="F85" s="10" t="s">
        <v>24</v>
      </c>
      <c r="G85" s="10" t="s">
        <v>25</v>
      </c>
      <c r="H85" s="10" t="s">
        <v>186</v>
      </c>
      <c r="I85" s="10" t="s">
        <v>27</v>
      </c>
      <c r="J85" s="11" t="s">
        <v>28</v>
      </c>
    </row>
    <row r="86" spans="1:10" x14ac:dyDescent="0.2">
      <c r="A86" t="s">
        <v>72</v>
      </c>
      <c r="B86">
        <v>22</v>
      </c>
      <c r="C86">
        <v>17</v>
      </c>
      <c r="D86">
        <v>4</v>
      </c>
      <c r="E86">
        <v>13</v>
      </c>
      <c r="F86">
        <v>8</v>
      </c>
      <c r="G86">
        <v>4</v>
      </c>
      <c r="H86">
        <v>21</v>
      </c>
      <c r="I86">
        <v>8</v>
      </c>
      <c r="J86">
        <v>10</v>
      </c>
    </row>
    <row r="87" spans="1:10" x14ac:dyDescent="0.2">
      <c r="A87" t="s">
        <v>73</v>
      </c>
      <c r="B87">
        <v>0</v>
      </c>
      <c r="C87">
        <v>3</v>
      </c>
      <c r="D87">
        <v>10</v>
      </c>
      <c r="E87">
        <v>5</v>
      </c>
      <c r="F87">
        <v>9</v>
      </c>
      <c r="G87">
        <v>13</v>
      </c>
      <c r="H87">
        <v>1</v>
      </c>
      <c r="I87">
        <v>11</v>
      </c>
      <c r="J87">
        <v>12</v>
      </c>
    </row>
    <row r="88" spans="1:10" x14ac:dyDescent="0.2">
      <c r="A88" t="s">
        <v>81</v>
      </c>
      <c r="G88">
        <v>4</v>
      </c>
    </row>
    <row r="89" spans="1:10" x14ac:dyDescent="0.2">
      <c r="A89" t="s">
        <v>183</v>
      </c>
      <c r="C89">
        <v>2</v>
      </c>
      <c r="D89">
        <v>5</v>
      </c>
      <c r="E89">
        <v>4</v>
      </c>
      <c r="F89">
        <v>5</v>
      </c>
      <c r="G89">
        <v>1</v>
      </c>
      <c r="I89">
        <v>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8"/>
  <sheetViews>
    <sheetView workbookViewId="0">
      <selection activeCell="A7" sqref="A7"/>
    </sheetView>
  </sheetViews>
  <sheetFormatPr baseColWidth="10" defaultColWidth="8.83203125" defaultRowHeight="15" x14ac:dyDescent="0.2"/>
  <cols>
    <col min="1" max="1" width="25.1640625" bestFit="1" customWidth="1"/>
    <col min="2" max="2" width="17" customWidth="1"/>
    <col min="3" max="3" width="18.33203125" customWidth="1"/>
    <col min="4" max="4" width="15.5" customWidth="1"/>
  </cols>
  <sheetData>
    <row r="2" spans="1:4" ht="21" x14ac:dyDescent="0.2">
      <c r="A2" s="1"/>
      <c r="B2" s="76" t="s">
        <v>3</v>
      </c>
      <c r="C2" s="90"/>
      <c r="D2" s="77"/>
    </row>
    <row r="3" spans="1:4" ht="80" x14ac:dyDescent="0.2">
      <c r="A3" s="3"/>
      <c r="B3" s="12" t="s">
        <v>190</v>
      </c>
      <c r="C3" s="7" t="s">
        <v>192</v>
      </c>
      <c r="D3" s="71" t="s">
        <v>191</v>
      </c>
    </row>
    <row r="4" spans="1:4" x14ac:dyDescent="0.2">
      <c r="A4" s="57" t="s">
        <v>72</v>
      </c>
      <c r="B4">
        <v>15</v>
      </c>
      <c r="C4">
        <v>5</v>
      </c>
      <c r="D4">
        <v>7</v>
      </c>
    </row>
    <row r="5" spans="1:4" x14ac:dyDescent="0.2">
      <c r="A5" s="57" t="s">
        <v>73</v>
      </c>
      <c r="B5">
        <v>7</v>
      </c>
      <c r="C5">
        <v>15</v>
      </c>
      <c r="D5">
        <v>15</v>
      </c>
    </row>
    <row r="6" spans="1:4" x14ac:dyDescent="0.2">
      <c r="A6" s="57" t="s">
        <v>197</v>
      </c>
      <c r="C6">
        <v>1</v>
      </c>
    </row>
    <row r="8" spans="1:4" x14ac:dyDescent="0.2">
      <c r="C8" t="s">
        <v>193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3"/>
  <sheetViews>
    <sheetView topLeftCell="A10" workbookViewId="0">
      <selection activeCell="B35" sqref="B35:B37"/>
    </sheetView>
  </sheetViews>
  <sheetFormatPr baseColWidth="10" defaultColWidth="8.83203125" defaultRowHeight="15" x14ac:dyDescent="0.2"/>
  <cols>
    <col min="1" max="1" width="40.33203125" bestFit="1" customWidth="1"/>
    <col min="2" max="5" width="14.6640625" customWidth="1"/>
  </cols>
  <sheetData>
    <row r="2" spans="1:5" x14ac:dyDescent="0.2">
      <c r="B2" s="91" t="s">
        <v>4</v>
      </c>
      <c r="C2" s="92"/>
      <c r="D2" s="92"/>
      <c r="E2" s="93"/>
    </row>
    <row r="3" spans="1:5" ht="128" x14ac:dyDescent="0.2">
      <c r="B3" s="14" t="s">
        <v>202</v>
      </c>
      <c r="C3" s="4" t="s">
        <v>194</v>
      </c>
      <c r="D3" s="15" t="s">
        <v>38</v>
      </c>
      <c r="E3" s="6" t="s">
        <v>195</v>
      </c>
    </row>
    <row r="4" spans="1:5" x14ac:dyDescent="0.2">
      <c r="A4" s="57" t="s">
        <v>72</v>
      </c>
      <c r="B4" s="58">
        <v>6</v>
      </c>
      <c r="C4" s="58">
        <v>4</v>
      </c>
      <c r="D4" s="58">
        <v>0</v>
      </c>
      <c r="E4" s="58">
        <v>3</v>
      </c>
    </row>
    <row r="5" spans="1:5" x14ac:dyDescent="0.2">
      <c r="A5" s="57" t="s">
        <v>73</v>
      </c>
      <c r="B5" s="58">
        <v>16</v>
      </c>
      <c r="C5" s="58">
        <v>13</v>
      </c>
      <c r="D5" s="58">
        <v>4</v>
      </c>
      <c r="E5" s="58">
        <v>19</v>
      </c>
    </row>
    <row r="31" spans="1:2" ht="48" x14ac:dyDescent="0.2">
      <c r="B31" s="15" t="s">
        <v>205</v>
      </c>
    </row>
    <row r="32" spans="1:2" x14ac:dyDescent="0.2">
      <c r="A32" t="s">
        <v>203</v>
      </c>
      <c r="B32">
        <v>5</v>
      </c>
    </row>
    <row r="33" spans="1:2" x14ac:dyDescent="0.2">
      <c r="A33" t="s">
        <v>204</v>
      </c>
      <c r="B33">
        <v>1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5"/>
  <sheetViews>
    <sheetView workbookViewId="0">
      <selection activeCell="E6" sqref="E6"/>
    </sheetView>
  </sheetViews>
  <sheetFormatPr baseColWidth="10" defaultColWidth="8.83203125" defaultRowHeight="15" x14ac:dyDescent="0.2"/>
  <cols>
    <col min="2" max="6" width="21.33203125" customWidth="1"/>
  </cols>
  <sheetData>
    <row r="2" spans="1:6" x14ac:dyDescent="0.2">
      <c r="B2" s="94" t="s">
        <v>5</v>
      </c>
      <c r="C2" s="95"/>
      <c r="D2" s="95"/>
      <c r="E2" s="95"/>
      <c r="F2" s="95"/>
    </row>
    <row r="3" spans="1:6" ht="112" x14ac:dyDescent="0.2">
      <c r="B3" s="14" t="s">
        <v>206</v>
      </c>
      <c r="C3" s="5" t="s">
        <v>207</v>
      </c>
      <c r="D3" s="4" t="s">
        <v>208</v>
      </c>
      <c r="E3" s="5" t="s">
        <v>209</v>
      </c>
      <c r="F3" s="4" t="s">
        <v>210</v>
      </c>
    </row>
    <row r="4" spans="1:6" x14ac:dyDescent="0.2">
      <c r="A4" t="s">
        <v>72</v>
      </c>
      <c r="B4" s="60">
        <v>1</v>
      </c>
      <c r="C4" s="58">
        <v>6</v>
      </c>
      <c r="D4" s="58">
        <v>5</v>
      </c>
      <c r="E4" s="58">
        <v>5</v>
      </c>
      <c r="F4" s="58">
        <v>5</v>
      </c>
    </row>
    <row r="5" spans="1:6" x14ac:dyDescent="0.2">
      <c r="A5" t="s">
        <v>73</v>
      </c>
      <c r="B5" s="60">
        <v>21</v>
      </c>
      <c r="C5" s="58">
        <v>15</v>
      </c>
      <c r="D5" s="58">
        <v>17</v>
      </c>
      <c r="E5" s="58">
        <v>16</v>
      </c>
      <c r="F5" s="58">
        <v>17</v>
      </c>
    </row>
  </sheetData>
  <mergeCells count="1">
    <mergeCell ref="B2: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13"/>
  <sheetViews>
    <sheetView workbookViewId="0">
      <selection activeCell="R24" sqref="R24"/>
    </sheetView>
  </sheetViews>
  <sheetFormatPr baseColWidth="10" defaultColWidth="8.83203125" defaultRowHeight="15" x14ac:dyDescent="0.2"/>
  <cols>
    <col min="2" max="4" width="21.33203125" customWidth="1"/>
  </cols>
  <sheetData>
    <row r="2" spans="1:5" x14ac:dyDescent="0.2">
      <c r="B2" s="73" t="s">
        <v>6</v>
      </c>
      <c r="C2" s="74"/>
      <c r="D2" s="74"/>
    </row>
    <row r="3" spans="1:5" ht="80" x14ac:dyDescent="0.2">
      <c r="B3" s="12" t="s">
        <v>49</v>
      </c>
      <c r="C3" s="7" t="s">
        <v>211</v>
      </c>
      <c r="D3" s="10" t="s">
        <v>212</v>
      </c>
    </row>
    <row r="4" spans="1:5" x14ac:dyDescent="0.2">
      <c r="A4" t="s">
        <v>72</v>
      </c>
      <c r="B4" s="60">
        <v>13</v>
      </c>
      <c r="C4" s="58">
        <v>0</v>
      </c>
      <c r="D4" s="58">
        <v>9</v>
      </c>
    </row>
    <row r="5" spans="1:5" x14ac:dyDescent="0.2">
      <c r="A5" t="s">
        <v>73</v>
      </c>
      <c r="B5" s="60">
        <v>3</v>
      </c>
      <c r="C5" s="58">
        <v>16</v>
      </c>
      <c r="D5" s="58">
        <v>6</v>
      </c>
    </row>
    <row r="6" spans="1:5" x14ac:dyDescent="0.2">
      <c r="A6" s="21" t="s">
        <v>196</v>
      </c>
      <c r="B6">
        <v>6</v>
      </c>
      <c r="C6">
        <v>6</v>
      </c>
    </row>
    <row r="7" spans="1:5" x14ac:dyDescent="0.2">
      <c r="A7" s="23" t="s">
        <v>92</v>
      </c>
      <c r="D7">
        <v>4</v>
      </c>
    </row>
    <row r="12" spans="1:5" x14ac:dyDescent="0.2">
      <c r="B12" s="21"/>
      <c r="C12" s="25"/>
      <c r="D12" s="25"/>
      <c r="E12" s="21"/>
    </row>
    <row r="13" spans="1:5" x14ac:dyDescent="0.2">
      <c r="B13" s="25"/>
      <c r="C13" s="58"/>
      <c r="D13" s="68"/>
      <c r="E13" s="25"/>
    </row>
  </sheetData>
  <mergeCells count="1"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2"/>
  <sheetViews>
    <sheetView workbookViewId="0">
      <selection activeCell="F38" sqref="F38"/>
    </sheetView>
  </sheetViews>
  <sheetFormatPr baseColWidth="10" defaultColWidth="8.83203125" defaultRowHeight="15" x14ac:dyDescent="0.2"/>
  <cols>
    <col min="4" max="4" width="14.33203125" customWidth="1"/>
    <col min="7" max="7" width="9.1640625" customWidth="1"/>
  </cols>
  <sheetData>
    <row r="1" spans="3:14" ht="64" x14ac:dyDescent="0.2">
      <c r="D1" s="4" t="s">
        <v>172</v>
      </c>
    </row>
    <row r="2" spans="3:14" x14ac:dyDescent="0.2">
      <c r="C2" t="s">
        <v>171</v>
      </c>
      <c r="D2" s="21">
        <v>12</v>
      </c>
    </row>
    <row r="3" spans="3:14" x14ac:dyDescent="0.2">
      <c r="C3" t="s">
        <v>170</v>
      </c>
      <c r="D3" s="23">
        <v>10</v>
      </c>
    </row>
    <row r="4" spans="3:14" x14ac:dyDescent="0.2">
      <c r="D4" s="23"/>
    </row>
    <row r="5" spans="3:14" x14ac:dyDescent="0.2">
      <c r="D5" s="21"/>
    </row>
    <row r="6" spans="3:14" x14ac:dyDescent="0.2">
      <c r="D6" s="21"/>
    </row>
    <row r="7" spans="3:14" x14ac:dyDescent="0.2">
      <c r="D7" s="21"/>
    </row>
    <row r="8" spans="3:14" x14ac:dyDescent="0.2">
      <c r="D8" s="21"/>
    </row>
    <row r="9" spans="3:14" x14ac:dyDescent="0.2">
      <c r="D9" s="21"/>
    </row>
    <row r="10" spans="3:14" x14ac:dyDescent="0.2">
      <c r="D10" s="21"/>
    </row>
    <row r="11" spans="3:14" x14ac:dyDescent="0.2">
      <c r="D11" s="21"/>
      <c r="M11">
        <v>2013</v>
      </c>
      <c r="N11">
        <v>2</v>
      </c>
    </row>
    <row r="12" spans="3:14" x14ac:dyDescent="0.2">
      <c r="D12" s="21"/>
      <c r="M12">
        <v>2014</v>
      </c>
      <c r="N12">
        <v>2</v>
      </c>
    </row>
    <row r="13" spans="3:14" x14ac:dyDescent="0.2">
      <c r="D13" s="21"/>
      <c r="M13">
        <v>2015</v>
      </c>
      <c r="N13">
        <v>4</v>
      </c>
    </row>
    <row r="14" spans="3:14" x14ac:dyDescent="0.2">
      <c r="D14" s="21"/>
      <c r="M14">
        <v>2016</v>
      </c>
      <c r="N14">
        <v>5</v>
      </c>
    </row>
    <row r="15" spans="3:14" x14ac:dyDescent="0.2">
      <c r="D15" s="21"/>
      <c r="M15">
        <v>2017</v>
      </c>
      <c r="N15">
        <v>7</v>
      </c>
    </row>
    <row r="16" spans="3:14" x14ac:dyDescent="0.2">
      <c r="D16" s="21"/>
      <c r="M16" t="s">
        <v>189</v>
      </c>
      <c r="N16">
        <v>2</v>
      </c>
    </row>
    <row r="17" spans="1:4" x14ac:dyDescent="0.2">
      <c r="D17" s="21"/>
    </row>
    <row r="18" spans="1:4" x14ac:dyDescent="0.2">
      <c r="D18" s="21"/>
    </row>
    <row r="19" spans="1:4" x14ac:dyDescent="0.2">
      <c r="D19" s="21"/>
    </row>
    <row r="20" spans="1:4" x14ac:dyDescent="0.2">
      <c r="D20" s="21"/>
    </row>
    <row r="21" spans="1:4" x14ac:dyDescent="0.2">
      <c r="D21" s="21"/>
    </row>
    <row r="22" spans="1:4" x14ac:dyDescent="0.2">
      <c r="D22" s="21"/>
    </row>
    <row r="23" spans="1:4" x14ac:dyDescent="0.2">
      <c r="D23" s="43"/>
    </row>
    <row r="24" spans="1:4" x14ac:dyDescent="0.2">
      <c r="D24" s="51"/>
    </row>
    <row r="25" spans="1:4" x14ac:dyDescent="0.2">
      <c r="D25" s="58"/>
    </row>
    <row r="26" spans="1:4" x14ac:dyDescent="0.2">
      <c r="D26" s="58"/>
    </row>
    <row r="29" spans="1:4" ht="192" x14ac:dyDescent="0.2">
      <c r="B29" s="7" t="s">
        <v>182</v>
      </c>
    </row>
    <row r="30" spans="1:4" x14ac:dyDescent="0.2">
      <c r="A30" t="s">
        <v>180</v>
      </c>
      <c r="B30" s="58">
        <v>21</v>
      </c>
    </row>
    <row r="31" spans="1:4" x14ac:dyDescent="0.2">
      <c r="A31" t="s">
        <v>181</v>
      </c>
      <c r="B31" s="58">
        <v>1</v>
      </c>
    </row>
    <row r="32" spans="1:4" x14ac:dyDescent="0.2">
      <c r="B32" s="5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J7"/>
  <sheetViews>
    <sheetView workbookViewId="0">
      <selection activeCell="K20" sqref="K20"/>
    </sheetView>
  </sheetViews>
  <sheetFormatPr baseColWidth="10" defaultColWidth="8.83203125" defaultRowHeight="15" x14ac:dyDescent="0.2"/>
  <sheetData>
    <row r="3" spans="2:10" ht="272" x14ac:dyDescent="0.2">
      <c r="C3" s="12" t="s">
        <v>58</v>
      </c>
      <c r="D3" s="7" t="s">
        <v>60</v>
      </c>
      <c r="E3" s="7" t="s">
        <v>61</v>
      </c>
      <c r="F3" s="7" t="s">
        <v>62</v>
      </c>
      <c r="G3" s="17" t="s">
        <v>63</v>
      </c>
      <c r="H3" s="4" t="s">
        <v>55</v>
      </c>
      <c r="I3" s="4" t="s">
        <v>56</v>
      </c>
      <c r="J3" s="4" t="s">
        <v>57</v>
      </c>
    </row>
    <row r="4" spans="2:10" x14ac:dyDescent="0.2">
      <c r="B4" t="s">
        <v>72</v>
      </c>
      <c r="C4" s="60">
        <v>22</v>
      </c>
      <c r="D4" s="58">
        <v>17</v>
      </c>
      <c r="E4" s="58">
        <v>21</v>
      </c>
      <c r="F4" s="58">
        <v>20</v>
      </c>
      <c r="G4" s="59">
        <v>12</v>
      </c>
      <c r="H4" s="58">
        <v>21</v>
      </c>
      <c r="I4" s="58">
        <v>16</v>
      </c>
      <c r="J4" s="58">
        <v>19</v>
      </c>
    </row>
    <row r="5" spans="2:10" x14ac:dyDescent="0.2">
      <c r="B5" t="s">
        <v>73</v>
      </c>
      <c r="C5" s="60">
        <v>0</v>
      </c>
      <c r="D5" s="58">
        <v>5</v>
      </c>
      <c r="E5" s="58">
        <v>1</v>
      </c>
      <c r="F5" s="58">
        <v>2</v>
      </c>
      <c r="G5" s="59">
        <v>5</v>
      </c>
      <c r="H5" s="58">
        <v>1</v>
      </c>
      <c r="I5" s="58">
        <v>6</v>
      </c>
      <c r="J5" s="58">
        <v>3</v>
      </c>
    </row>
    <row r="6" spans="2:10" x14ac:dyDescent="0.2">
      <c r="B6" t="s">
        <v>75</v>
      </c>
      <c r="C6" s="26"/>
      <c r="D6" s="23"/>
      <c r="E6" s="23"/>
      <c r="F6" s="23"/>
      <c r="G6" s="24">
        <v>5</v>
      </c>
      <c r="H6" s="26"/>
      <c r="I6" s="23"/>
      <c r="J6" s="23"/>
    </row>
    <row r="7" spans="2:10" x14ac:dyDescent="0.2">
      <c r="F7" s="25"/>
      <c r="G7" s="5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N12"/>
  <sheetViews>
    <sheetView topLeftCell="C4" workbookViewId="0">
      <selection activeCell="M5" sqref="M5:N8"/>
    </sheetView>
  </sheetViews>
  <sheetFormatPr baseColWidth="10" defaultColWidth="8.83203125" defaultRowHeight="15" x14ac:dyDescent="0.2"/>
  <cols>
    <col min="13" max="13" width="61.5" customWidth="1"/>
    <col min="14" max="14" width="16.33203125" customWidth="1"/>
  </cols>
  <sheetData>
    <row r="4" spans="2:14" ht="19" x14ac:dyDescent="0.2">
      <c r="C4" s="83" t="s">
        <v>9</v>
      </c>
      <c r="D4" s="83"/>
      <c r="E4" s="83"/>
      <c r="F4" s="83"/>
      <c r="G4" s="84"/>
    </row>
    <row r="5" spans="2:14" ht="144" x14ac:dyDescent="0.2">
      <c r="C5" s="7" t="s">
        <v>198</v>
      </c>
      <c r="D5" s="7" t="s">
        <v>65</v>
      </c>
      <c r="E5" s="7" t="s">
        <v>66</v>
      </c>
      <c r="F5" s="7" t="s">
        <v>67</v>
      </c>
      <c r="G5" s="7" t="s">
        <v>69</v>
      </c>
      <c r="N5" s="7" t="s">
        <v>201</v>
      </c>
    </row>
    <row r="6" spans="2:14" x14ac:dyDescent="0.2">
      <c r="B6" t="s">
        <v>72</v>
      </c>
      <c r="C6" s="58">
        <v>1</v>
      </c>
      <c r="D6" s="58">
        <v>4</v>
      </c>
      <c r="E6" s="58">
        <v>9</v>
      </c>
      <c r="F6" s="58"/>
      <c r="G6" s="58">
        <v>12</v>
      </c>
      <c r="M6" s="51" t="s">
        <v>199</v>
      </c>
      <c r="N6" s="58">
        <v>15</v>
      </c>
    </row>
    <row r="7" spans="2:14" x14ac:dyDescent="0.2">
      <c r="B7" t="s">
        <v>73</v>
      </c>
      <c r="C7" s="58">
        <v>16</v>
      </c>
      <c r="D7" s="58">
        <v>18</v>
      </c>
      <c r="E7" s="58">
        <v>8</v>
      </c>
      <c r="F7" s="58">
        <v>22</v>
      </c>
      <c r="G7" s="58">
        <v>10</v>
      </c>
      <c r="M7" s="65" t="s">
        <v>200</v>
      </c>
      <c r="N7" s="58">
        <v>2</v>
      </c>
    </row>
    <row r="8" spans="2:14" x14ac:dyDescent="0.2">
      <c r="B8" t="s">
        <v>76</v>
      </c>
      <c r="C8" s="26">
        <v>5</v>
      </c>
      <c r="D8" s="23"/>
      <c r="E8" s="23">
        <v>5</v>
      </c>
      <c r="F8" s="23"/>
      <c r="G8" s="23"/>
      <c r="M8" t="s">
        <v>133</v>
      </c>
      <c r="N8" s="58">
        <v>5</v>
      </c>
    </row>
    <row r="9" spans="2:14" x14ac:dyDescent="0.2">
      <c r="C9" s="51"/>
      <c r="D9" s="51"/>
      <c r="E9" s="51"/>
      <c r="G9" s="51"/>
    </row>
    <row r="10" spans="2:14" x14ac:dyDescent="0.2">
      <c r="C10" s="65"/>
      <c r="D10" s="65"/>
      <c r="E10" s="65"/>
      <c r="G10" s="65"/>
    </row>
    <row r="11" spans="2:14" x14ac:dyDescent="0.2">
      <c r="C11" s="58"/>
      <c r="D11" s="58"/>
      <c r="E11" s="58"/>
      <c r="G11" s="25"/>
    </row>
    <row r="12" spans="2:14" x14ac:dyDescent="0.2">
      <c r="C12" s="25"/>
      <c r="D12" s="25"/>
      <c r="E12" s="25"/>
      <c r="F12" s="25"/>
      <c r="G12" s="25"/>
    </row>
  </sheetData>
  <mergeCells count="1">
    <mergeCell ref="C4:G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Stakeholder Part. during dev.</vt:lpstr>
      <vt:lpstr>Progress reports &amp; update</vt:lpstr>
      <vt:lpstr>NBA</vt:lpstr>
      <vt:lpstr>HR Mech</vt:lpstr>
      <vt:lpstr>2030 Agenda</vt:lpstr>
      <vt:lpstr>Time-frame &amp; structure</vt:lpstr>
      <vt:lpstr>Content</vt:lpstr>
      <vt:lpstr>Accountability</vt:lpstr>
    </vt:vector>
  </TitlesOfParts>
  <Company>Human Rights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Morris</dc:creator>
  <cp:lastModifiedBy>Daniel Morris</cp:lastModifiedBy>
  <dcterms:created xsi:type="dcterms:W3CDTF">2018-10-22T11:45:28Z</dcterms:created>
  <dcterms:modified xsi:type="dcterms:W3CDTF">2018-11-25T22:14:22Z</dcterms:modified>
</cp:coreProperties>
</file>